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A96B2211-23E3-4D49-A592-E46851D6DE9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obliczenia" sheetId="1" r:id="rId1"/>
    <sheet name="tabela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F18" i="1" s="1"/>
  <c r="J31" i="1"/>
  <c r="F38" i="1" s="1"/>
  <c r="K18" i="1"/>
  <c r="K29" i="1"/>
  <c r="K38" i="1"/>
  <c r="K49" i="1"/>
  <c r="K61" i="1"/>
  <c r="K73" i="1"/>
  <c r="K85" i="1"/>
  <c r="M85" i="1"/>
  <c r="M73" i="1"/>
  <c r="M61" i="1"/>
  <c r="M49" i="1"/>
  <c r="M38" i="1"/>
  <c r="M29" i="1"/>
  <c r="M18" i="1"/>
  <c r="K9" i="1"/>
  <c r="M9" i="1"/>
  <c r="F11" i="3" l="1"/>
  <c r="F12" i="3"/>
  <c r="F13" i="3"/>
  <c r="F5" i="3"/>
  <c r="D13" i="3"/>
  <c r="D12" i="3"/>
  <c r="D11" i="3"/>
  <c r="D10" i="3"/>
  <c r="D9" i="3"/>
  <c r="D8" i="3"/>
  <c r="D7" i="3"/>
  <c r="D6" i="3"/>
  <c r="E13" i="3"/>
  <c r="E12" i="3"/>
  <c r="E11" i="3"/>
  <c r="E10" i="3"/>
  <c r="E9" i="3"/>
  <c r="E8" i="3"/>
  <c r="E7" i="3"/>
  <c r="E6" i="3"/>
  <c r="J77" i="1"/>
  <c r="F85" i="1" s="1"/>
  <c r="J65" i="1"/>
  <c r="F73" i="1" s="1"/>
  <c r="J53" i="1"/>
  <c r="F61" i="1" s="1"/>
  <c r="J42" i="1"/>
  <c r="F49" i="1" s="1"/>
  <c r="J22" i="1"/>
  <c r="F29" i="1" s="1"/>
  <c r="J2" i="1"/>
  <c r="C13" i="3"/>
  <c r="C12" i="3"/>
  <c r="C11" i="3"/>
  <c r="C10" i="3"/>
  <c r="C9" i="3"/>
  <c r="C8" i="3"/>
  <c r="C7" i="3"/>
  <c r="C6" i="3"/>
  <c r="G38" i="1" l="1"/>
  <c r="E38" i="1" s="1"/>
  <c r="F9" i="1"/>
  <c r="G9" i="1" s="1"/>
  <c r="E9" i="1" s="1"/>
  <c r="G85" i="1"/>
  <c r="E85" i="1" s="1"/>
  <c r="G73" i="1"/>
  <c r="E73" i="1" s="1"/>
  <c r="G61" i="1"/>
  <c r="E61" i="1" s="1"/>
  <c r="G49" i="1"/>
  <c r="E49" i="1" s="1"/>
  <c r="G29" i="1"/>
  <c r="E29" i="1" s="1"/>
  <c r="G18" i="1"/>
  <c r="E18" i="1" s="1"/>
  <c r="D29" i="1" l="1"/>
  <c r="H8" i="3" s="1"/>
  <c r="D49" i="1"/>
  <c r="D38" i="1"/>
  <c r="E51" i="1" l="1"/>
  <c r="I10" i="3" s="1"/>
  <c r="H10" i="3"/>
  <c r="E40" i="1"/>
  <c r="I8" i="3" s="1"/>
  <c r="H9" i="3"/>
  <c r="D85" i="1"/>
  <c r="D18" i="1"/>
  <c r="H7" i="3" s="1"/>
  <c r="H13" i="3" l="1"/>
  <c r="E87" i="1"/>
  <c r="I13" i="3" s="1"/>
  <c r="D73" i="1"/>
  <c r="D61" i="1"/>
  <c r="E75" i="1" l="1"/>
  <c r="I12" i="3" s="1"/>
  <c r="H12" i="3"/>
  <c r="E63" i="1"/>
  <c r="I11" i="3" s="1"/>
  <c r="H11" i="3"/>
  <c r="D9" i="1"/>
  <c r="E20" i="1" l="1"/>
  <c r="I6" i="3" s="1"/>
  <c r="H6" i="3"/>
</calcChain>
</file>

<file path=xl/sharedStrings.xml><?xml version="1.0" encoding="utf-8"?>
<sst xmlns="http://schemas.openxmlformats.org/spreadsheetml/2006/main" count="267" uniqueCount="67">
  <si>
    <t>Grupa taryfowa</t>
  </si>
  <si>
    <t>zł/kWh</t>
  </si>
  <si>
    <t>ilość punktów poboru</t>
  </si>
  <si>
    <t>zapotrzebowanie roczne gazu</t>
  </si>
  <si>
    <t>kWh</t>
  </si>
  <si>
    <t>czas dostawy</t>
  </si>
  <si>
    <t>sztuki</t>
  </si>
  <si>
    <t>miesiące</t>
  </si>
  <si>
    <t>zł</t>
  </si>
  <si>
    <t>cena paliwo gazowe</t>
  </si>
  <si>
    <t>opłata abonamentowa</t>
  </si>
  <si>
    <t>zł/miesiąc</t>
  </si>
  <si>
    <t>opłata sieciowa stała</t>
  </si>
  <si>
    <t>opłata sieciowa zmienna</t>
  </si>
  <si>
    <t>roczna opłata sieciowa stała</t>
  </si>
  <si>
    <t>roczna opłata sieciowa zmienna</t>
  </si>
  <si>
    <t>roczna opłata za paliwo gazowe</t>
  </si>
  <si>
    <t>W-1.1</t>
  </si>
  <si>
    <t>W-2.1</t>
  </si>
  <si>
    <t>W-3.6</t>
  </si>
  <si>
    <t>W-3.9</t>
  </si>
  <si>
    <t>W-4</t>
  </si>
  <si>
    <t>moc zamówiona</t>
  </si>
  <si>
    <t>kWh/h</t>
  </si>
  <si>
    <t>zł/m-c</t>
  </si>
  <si>
    <t>zł/hWh/h za h</t>
  </si>
  <si>
    <t>godziny</t>
  </si>
  <si>
    <t>W-5.1</t>
  </si>
  <si>
    <t>zł netto</t>
  </si>
  <si>
    <t>zł brutto</t>
  </si>
  <si>
    <t>W-6.1</t>
  </si>
  <si>
    <t>W-7A.1</t>
  </si>
  <si>
    <t>sztuk</t>
  </si>
  <si>
    <t>sztuka</t>
  </si>
  <si>
    <t>Moc zamówiona</t>
  </si>
  <si>
    <t>zł/MWh</t>
  </si>
  <si>
    <t>Zadanie nr 1:</t>
  </si>
  <si>
    <t>Zadanie nr 2:</t>
  </si>
  <si>
    <t>Zadanie nr 3:</t>
  </si>
  <si>
    <t>CENA OFERTY DLA GRUPY TARYFOWEJ W-1.1.</t>
  </si>
  <si>
    <t>CENA OFERTY DLA GRUPY TARYFOWEJ W-2.1.</t>
  </si>
  <si>
    <t>Cena oferty dla zadania nr 1:</t>
  </si>
  <si>
    <t>Oferowana cena za paliwo gazowe</t>
  </si>
  <si>
    <t>CENA OFERTY DLA GRUPY TARYFOWEJ W-3.6</t>
  </si>
  <si>
    <t>CENA OFERTY DLA GRUPY TARYFOWEJ W-3.9</t>
  </si>
  <si>
    <t>Cena oferty dla zadania nr 2:</t>
  </si>
  <si>
    <t>Cena oferty dla zadania nr 3:</t>
  </si>
  <si>
    <t>CENA OFERTY DLA GRUPY TARYFOWEJ W-4</t>
  </si>
  <si>
    <t>Zadanie nr 4:</t>
  </si>
  <si>
    <t>cena oferty netto</t>
  </si>
  <si>
    <t>Cena oferty dla zadania nr 4:</t>
  </si>
  <si>
    <t>CENA OFERTY DLA GRUPY TARYFOWEJ W-5.1</t>
  </si>
  <si>
    <t>Zadanie nr 5:</t>
  </si>
  <si>
    <t>Cena oferty dla zadania nr 5:</t>
  </si>
  <si>
    <t>Zadanie nr 6:</t>
  </si>
  <si>
    <t>CENA OFERTY DLA GRUPY TARYFOWEJ W-6.1</t>
  </si>
  <si>
    <t>CENA OFERTY DLA GRUPY TARYFOWEJ W-7A.1</t>
  </si>
  <si>
    <t>Cena oferty dla zadania nr 6:</t>
  </si>
  <si>
    <t>Cena oferty</t>
  </si>
  <si>
    <t>Zadanie</t>
  </si>
  <si>
    <t>Cena oferty dla grupy taryfowej</t>
  </si>
  <si>
    <t>Roczne zapotrzebowanie gazu</t>
  </si>
  <si>
    <t>Ilość punktów poboru</t>
  </si>
  <si>
    <t>szt.</t>
  </si>
  <si>
    <t>-</t>
  </si>
  <si>
    <t>zł netto/MWh</t>
  </si>
  <si>
    <t xml:space="preserve">Po wstawieniu w komórki w kolumnie G oferowanej ceny za paliwo gazowe dla poszczególnych grup taryfowych, cena oferty zostanie wyliczona w kolumnie I. Stawki opłat stałych oraz zmiennych użyte do wyliczenia ceny oferty są zgodne z "Taryfą nr 8 dla usług dystry- bucji paliw gazowych" Polskiej Spóki Gazownictwa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</si>
</sst>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/>
    <xf numFmtId="0" fontId="5" fillId="2" borderId="0" xfId="0" applyFont="1" applyFill="1"/>
    <xf numFmtId="0" fontId="0" fillId="3" borderId="1" xfId="0" applyFill="1" applyBorder="1" applyProtection="1"/>
    <xf numFmtId="0" fontId="2" fillId="3" borderId="1" xfId="0" applyFont="1" applyFill="1" applyBorder="1" applyProtection="1"/>
    <xf numFmtId="3" fontId="2" fillId="3" borderId="1" xfId="0" applyNumberFormat="1" applyFont="1" applyFill="1" applyBorder="1" applyProtection="1"/>
    <xf numFmtId="0" fontId="0" fillId="3" borderId="1" xfId="0" applyFill="1" applyBorder="1"/>
    <xf numFmtId="0" fontId="2" fillId="3" borderId="1" xfId="0" applyFont="1" applyFill="1" applyBorder="1"/>
    <xf numFmtId="3" fontId="2" fillId="3" borderId="1" xfId="0" applyNumberFormat="1" applyFont="1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0" fillId="3" borderId="1" xfId="0" applyNumberFormat="1" applyFill="1" applyBorder="1"/>
    <xf numFmtId="4" fontId="0" fillId="3" borderId="1" xfId="0" applyNumberFormat="1" applyFill="1" applyBorder="1"/>
    <xf numFmtId="0" fontId="4" fillId="3" borderId="1" xfId="0" applyFont="1" applyFill="1" applyBorder="1"/>
    <xf numFmtId="0" fontId="0" fillId="3" borderId="0" xfId="0" applyFill="1"/>
    <xf numFmtId="0" fontId="4" fillId="3" borderId="0" xfId="0" applyFont="1" applyFill="1"/>
    <xf numFmtId="0" fontId="3" fillId="3" borderId="0" xfId="0" applyFont="1" applyFill="1" applyBorder="1"/>
    <xf numFmtId="4" fontId="0" fillId="3" borderId="0" xfId="0" applyNumberFormat="1" applyFill="1"/>
    <xf numFmtId="3" fontId="0" fillId="3" borderId="0" xfId="0" applyNumberFormat="1" applyFill="1"/>
    <xf numFmtId="0" fontId="0" fillId="3" borderId="0" xfId="0" applyFill="1" applyBorder="1"/>
    <xf numFmtId="0" fontId="6" fillId="3" borderId="1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5" fillId="4" borderId="1" xfId="0" applyFont="1" applyFill="1" applyBorder="1"/>
    <xf numFmtId="4" fontId="5" fillId="4" borderId="1" xfId="0" applyNumberFormat="1" applyFont="1" applyFill="1" applyBorder="1" applyProtection="1">
      <protection locked="0"/>
    </xf>
    <xf numFmtId="4" fontId="1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 applyProtection="1">
      <alignment horizontal="right"/>
      <protection locked="0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 applyProtection="1">
      <alignment vertical="center"/>
      <protection locked="0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7" fillId="0" borderId="3" xfId="0" applyFont="1" applyBorder="1"/>
    <xf numFmtId="0" fontId="9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4" xfId="0" applyFont="1" applyBorder="1"/>
    <xf numFmtId="0" fontId="8" fillId="0" borderId="4" xfId="0" applyFont="1" applyFill="1" applyBorder="1"/>
    <xf numFmtId="0" fontId="7" fillId="0" borderId="4" xfId="0" applyFont="1" applyFill="1" applyBorder="1"/>
    <xf numFmtId="0" fontId="7" fillId="0" borderId="5" xfId="0" applyFont="1" applyBorder="1"/>
    <xf numFmtId="0" fontId="7" fillId="0" borderId="6" xfId="0" applyFont="1" applyFill="1" applyBorder="1" applyAlignment="1">
      <alignment horizontal="center"/>
    </xf>
    <xf numFmtId="0" fontId="7" fillId="0" borderId="6" xfId="0" applyFont="1" applyBorder="1"/>
    <xf numFmtId="0" fontId="9" fillId="0" borderId="7" xfId="0" applyFont="1" applyFill="1" applyBorder="1" applyAlignment="1">
      <alignment horizontal="center"/>
    </xf>
    <xf numFmtId="4" fontId="9" fillId="5" borderId="1" xfId="0" applyNumberFormat="1" applyFont="1" applyFill="1" applyBorder="1" applyAlignment="1" applyProtection="1">
      <alignment horizontal="right"/>
      <protection locked="0"/>
    </xf>
    <xf numFmtId="3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right"/>
    </xf>
    <xf numFmtId="165" fontId="9" fillId="6" borderId="1" xfId="0" applyNumberFormat="1" applyFont="1" applyFill="1" applyBorder="1" applyAlignment="1" applyProtection="1">
      <alignment horizontal="center"/>
      <protection locked="0"/>
    </xf>
    <xf numFmtId="165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7" borderId="1" xfId="0" applyNumberFormat="1" applyFont="1" applyFill="1" applyBorder="1" applyProtection="1">
      <protection locked="0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4" fontId="9" fillId="5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  <color rgb="FF99FF99"/>
      <color rgb="FFFF7C8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19"/>
  <sheetViews>
    <sheetView topLeftCell="A16" workbookViewId="0">
      <selection activeCell="E25" sqref="E25"/>
    </sheetView>
  </sheetViews>
  <sheetFormatPr defaultRowHeight="15" x14ac:dyDescent="0.25"/>
  <cols>
    <col min="1" max="1" width="2.42578125" customWidth="1"/>
    <col min="2" max="2" width="12.28515625" bestFit="1" customWidth="1"/>
    <col min="3" max="3" width="3.140625" customWidth="1"/>
    <col min="4" max="4" width="31.42578125" customWidth="1"/>
    <col min="5" max="5" width="13.5703125" customWidth="1"/>
    <col min="6" max="7" width="11.140625" customWidth="1"/>
    <col min="8" max="8" width="9.28515625" customWidth="1"/>
    <col min="9" max="9" width="11.28515625" customWidth="1"/>
    <col min="10" max="10" width="12" style="1" customWidth="1"/>
    <col min="11" max="11" width="12.5703125" customWidth="1"/>
    <col min="12" max="12" width="10.42578125" customWidth="1"/>
    <col min="13" max="13" width="12.7109375" customWidth="1"/>
    <col min="14" max="14" width="10.5703125" customWidth="1"/>
    <col min="15" max="15" width="10.140625" customWidth="1"/>
    <col min="16" max="16" width="10.42578125" customWidth="1"/>
  </cols>
  <sheetData>
    <row r="1" spans="1:26" x14ac:dyDescent="0.25">
      <c r="A1" s="16"/>
      <c r="B1" s="24"/>
      <c r="C1" s="24"/>
      <c r="D1" s="16"/>
      <c r="E1" s="16"/>
      <c r="F1" s="16"/>
      <c r="G1" s="16"/>
      <c r="H1" s="16"/>
      <c r="I1" s="16"/>
      <c r="J1" s="17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6.5" thickBot="1" x14ac:dyDescent="0.3">
      <c r="A2" s="16"/>
      <c r="B2" s="23" t="s">
        <v>36</v>
      </c>
      <c r="C2" s="16"/>
      <c r="D2" s="2" t="s">
        <v>0</v>
      </c>
      <c r="E2" s="2" t="s">
        <v>17</v>
      </c>
      <c r="F2" s="16"/>
      <c r="G2" s="57" t="s">
        <v>42</v>
      </c>
      <c r="H2" s="57"/>
      <c r="I2" s="57"/>
      <c r="J2" s="55">
        <f>tabela!G6</f>
        <v>0</v>
      </c>
      <c r="K2" s="56" t="s">
        <v>35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x14ac:dyDescent="0.25">
      <c r="A3" s="16"/>
      <c r="B3" s="16"/>
      <c r="C3" s="16"/>
      <c r="D3" s="16"/>
      <c r="E3" s="16"/>
      <c r="F3" s="16"/>
      <c r="G3" s="16"/>
      <c r="H3" s="16"/>
      <c r="I3" s="16"/>
      <c r="J3" s="17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x14ac:dyDescent="0.25">
      <c r="A4" s="16"/>
      <c r="B4" s="16"/>
      <c r="C4" s="16"/>
      <c r="D4" s="3" t="s">
        <v>2</v>
      </c>
      <c r="E4" s="4">
        <v>4</v>
      </c>
      <c r="F4" s="3" t="s">
        <v>32</v>
      </c>
      <c r="G4" s="18"/>
      <c r="H4" s="16"/>
      <c r="I4" s="16"/>
      <c r="J4" s="17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x14ac:dyDescent="0.25">
      <c r="A5" s="16"/>
      <c r="B5" s="16"/>
      <c r="C5" s="16"/>
      <c r="D5" s="3" t="s">
        <v>3</v>
      </c>
      <c r="E5" s="5">
        <v>10832</v>
      </c>
      <c r="F5" s="3" t="s">
        <v>4</v>
      </c>
      <c r="G5" s="18"/>
      <c r="H5" s="16"/>
      <c r="I5" s="16"/>
      <c r="J5" s="17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x14ac:dyDescent="0.25">
      <c r="A6" s="16"/>
      <c r="B6" s="16"/>
      <c r="C6" s="16"/>
      <c r="D6" s="16"/>
      <c r="E6" s="16"/>
      <c r="F6" s="16"/>
      <c r="G6" s="16"/>
      <c r="H6" s="16"/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45" customHeight="1" x14ac:dyDescent="0.25">
      <c r="A7" s="16"/>
      <c r="B7" s="16"/>
      <c r="C7" s="16"/>
      <c r="D7" s="30" t="s">
        <v>39</v>
      </c>
      <c r="E7" s="9" t="s">
        <v>49</v>
      </c>
      <c r="F7" s="9" t="s">
        <v>9</v>
      </c>
      <c r="G7" s="9" t="s">
        <v>16</v>
      </c>
      <c r="H7" s="9" t="s">
        <v>5</v>
      </c>
      <c r="I7" s="10" t="s">
        <v>10</v>
      </c>
      <c r="J7" s="10" t="s">
        <v>12</v>
      </c>
      <c r="K7" s="10" t="s">
        <v>14</v>
      </c>
      <c r="L7" s="10" t="s">
        <v>13</v>
      </c>
      <c r="M7" s="10" t="s">
        <v>15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x14ac:dyDescent="0.25">
      <c r="A8" s="16"/>
      <c r="B8" s="16"/>
      <c r="C8" s="16"/>
      <c r="D8" s="25" t="s">
        <v>29</v>
      </c>
      <c r="E8" s="11" t="s">
        <v>28</v>
      </c>
      <c r="F8" s="11" t="s">
        <v>1</v>
      </c>
      <c r="G8" s="11" t="s">
        <v>8</v>
      </c>
      <c r="H8" s="11" t="s">
        <v>7</v>
      </c>
      <c r="I8" s="12" t="s">
        <v>24</v>
      </c>
      <c r="J8" s="11" t="s">
        <v>24</v>
      </c>
      <c r="K8" s="11" t="s">
        <v>8</v>
      </c>
      <c r="L8" s="11" t="s">
        <v>1</v>
      </c>
      <c r="M8" s="11" t="s">
        <v>8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x14ac:dyDescent="0.25">
      <c r="A9" s="16"/>
      <c r="B9" s="16"/>
      <c r="C9" s="16"/>
      <c r="D9" s="26">
        <f>E9*1.23</f>
        <v>901.08569999999997</v>
      </c>
      <c r="E9" s="29">
        <f>G9+K9+M9</f>
        <v>732.59</v>
      </c>
      <c r="F9" s="13">
        <f>J2/1000</f>
        <v>0</v>
      </c>
      <c r="G9" s="14">
        <f>F9*E5</f>
        <v>0</v>
      </c>
      <c r="H9" s="6">
        <v>12</v>
      </c>
      <c r="I9" s="15">
        <v>0</v>
      </c>
      <c r="J9" s="13">
        <v>3.83</v>
      </c>
      <c r="K9" s="14">
        <f>ROUND(J9*H9*E4,2)</f>
        <v>183.84</v>
      </c>
      <c r="L9" s="13">
        <v>5.0659999999999997E-2</v>
      </c>
      <c r="M9" s="14">
        <f>ROUND(L9*E5,2)</f>
        <v>548.75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7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.75" x14ac:dyDescent="0.25">
      <c r="A11" s="16"/>
      <c r="B11" s="16"/>
      <c r="C11" s="16"/>
      <c r="D11" s="2" t="s">
        <v>0</v>
      </c>
      <c r="E11" s="2" t="s">
        <v>18</v>
      </c>
      <c r="F11" s="16"/>
      <c r="G11" s="57" t="s">
        <v>42</v>
      </c>
      <c r="H11" s="57"/>
      <c r="I11" s="57"/>
      <c r="J11" s="55">
        <f>tabela!G7</f>
        <v>0</v>
      </c>
      <c r="K11" s="56" t="s">
        <v>35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7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x14ac:dyDescent="0.25">
      <c r="A13" s="16"/>
      <c r="B13" s="16"/>
      <c r="C13" s="16"/>
      <c r="D13" s="6" t="s">
        <v>2</v>
      </c>
      <c r="E13" s="7">
        <v>8</v>
      </c>
      <c r="F13" s="6" t="s">
        <v>32</v>
      </c>
      <c r="G13" s="18"/>
      <c r="H13" s="16"/>
      <c r="I13" s="16"/>
      <c r="J13" s="17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x14ac:dyDescent="0.25">
      <c r="A14" s="16"/>
      <c r="B14" s="16"/>
      <c r="C14" s="16"/>
      <c r="D14" s="6" t="s">
        <v>3</v>
      </c>
      <c r="E14" s="8">
        <v>76312</v>
      </c>
      <c r="F14" s="6" t="s">
        <v>4</v>
      </c>
      <c r="G14" s="18"/>
      <c r="H14" s="16"/>
      <c r="I14" s="16"/>
      <c r="J14" s="17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7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45" customHeight="1" x14ac:dyDescent="0.25">
      <c r="A16" s="16"/>
      <c r="B16" s="16"/>
      <c r="C16" s="16"/>
      <c r="D16" s="30" t="s">
        <v>40</v>
      </c>
      <c r="E16" s="9" t="s">
        <v>49</v>
      </c>
      <c r="F16" s="9" t="s">
        <v>9</v>
      </c>
      <c r="G16" s="9" t="s">
        <v>16</v>
      </c>
      <c r="H16" s="9" t="s">
        <v>5</v>
      </c>
      <c r="I16" s="10" t="s">
        <v>10</v>
      </c>
      <c r="J16" s="10" t="s">
        <v>12</v>
      </c>
      <c r="K16" s="10" t="s">
        <v>14</v>
      </c>
      <c r="L16" s="10" t="s">
        <v>13</v>
      </c>
      <c r="M16" s="10" t="s">
        <v>15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x14ac:dyDescent="0.25">
      <c r="A17" s="16"/>
      <c r="B17" s="16"/>
      <c r="C17" s="16"/>
      <c r="D17" s="25" t="s">
        <v>29</v>
      </c>
      <c r="E17" s="11" t="s">
        <v>28</v>
      </c>
      <c r="F17" s="11" t="s">
        <v>1</v>
      </c>
      <c r="G17" s="11" t="s">
        <v>8</v>
      </c>
      <c r="H17" s="11" t="s">
        <v>7</v>
      </c>
      <c r="I17" s="12" t="s">
        <v>11</v>
      </c>
      <c r="J17" s="11" t="s">
        <v>24</v>
      </c>
      <c r="K17" s="11" t="s">
        <v>8</v>
      </c>
      <c r="L17" s="11" t="s">
        <v>1</v>
      </c>
      <c r="M17" s="11" t="s">
        <v>8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x14ac:dyDescent="0.25">
      <c r="A18" s="16"/>
      <c r="B18" s="16"/>
      <c r="C18" s="16"/>
      <c r="D18" s="26">
        <f>E18*1.23</f>
        <v>4712.6588999999994</v>
      </c>
      <c r="E18" s="29">
        <f>G18+K18+M18</f>
        <v>3831.43</v>
      </c>
      <c r="F18" s="13">
        <f>J11/1000</f>
        <v>0</v>
      </c>
      <c r="G18" s="14">
        <f>F18*E14</f>
        <v>0</v>
      </c>
      <c r="H18" s="6">
        <v>12</v>
      </c>
      <c r="I18" s="15">
        <v>0</v>
      </c>
      <c r="J18" s="13">
        <v>8.1300000000000008</v>
      </c>
      <c r="K18" s="14">
        <f>ROUND(J18*H18*E13,2)</f>
        <v>780.48</v>
      </c>
      <c r="L18" s="13">
        <v>3.9980000000000002E-2</v>
      </c>
      <c r="M18" s="14">
        <f>ROUND(L18*E14,2)</f>
        <v>3050.95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7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.75" x14ac:dyDescent="0.25">
      <c r="A20" s="16"/>
      <c r="B20" s="16"/>
      <c r="C20" s="16"/>
      <c r="D20" s="27" t="s">
        <v>41</v>
      </c>
      <c r="E20" s="28">
        <f>D18+D9</f>
        <v>5613.7445999999991</v>
      </c>
      <c r="F20" s="27" t="s">
        <v>29</v>
      </c>
      <c r="G20" s="16"/>
      <c r="H20" s="16"/>
      <c r="I20" s="16"/>
      <c r="J20" s="17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7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6.5" thickBot="1" x14ac:dyDescent="0.3">
      <c r="A22" s="16"/>
      <c r="B22" s="23" t="s">
        <v>37</v>
      </c>
      <c r="C22" s="16"/>
      <c r="D22" s="2" t="s">
        <v>0</v>
      </c>
      <c r="E22" s="2" t="s">
        <v>19</v>
      </c>
      <c r="F22" s="16"/>
      <c r="G22" s="57" t="s">
        <v>42</v>
      </c>
      <c r="H22" s="57"/>
      <c r="I22" s="57"/>
      <c r="J22" s="55">
        <f>tabela!G8</f>
        <v>0</v>
      </c>
      <c r="K22" s="56" t="s">
        <v>35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7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x14ac:dyDescent="0.25">
      <c r="A24" s="16"/>
      <c r="B24" s="16"/>
      <c r="C24" s="16"/>
      <c r="D24" s="6" t="s">
        <v>2</v>
      </c>
      <c r="E24" s="7">
        <v>43</v>
      </c>
      <c r="F24" s="6" t="s">
        <v>6</v>
      </c>
      <c r="G24" s="18"/>
      <c r="H24" s="16"/>
      <c r="I24" s="16"/>
      <c r="J24" s="17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x14ac:dyDescent="0.25">
      <c r="A25" s="16"/>
      <c r="B25" s="16"/>
      <c r="C25" s="16"/>
      <c r="D25" s="6" t="s">
        <v>3</v>
      </c>
      <c r="E25" s="8">
        <v>1846386.5</v>
      </c>
      <c r="F25" s="6" t="s">
        <v>4</v>
      </c>
      <c r="G25" s="18"/>
      <c r="H25" s="16"/>
      <c r="I25" s="16"/>
      <c r="J25" s="17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7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44.25" customHeight="1" x14ac:dyDescent="0.25">
      <c r="A27" s="16"/>
      <c r="B27" s="16"/>
      <c r="C27" s="16"/>
      <c r="D27" s="30" t="s">
        <v>43</v>
      </c>
      <c r="E27" s="9" t="s">
        <v>49</v>
      </c>
      <c r="F27" s="9" t="s">
        <v>9</v>
      </c>
      <c r="G27" s="9" t="s">
        <v>16</v>
      </c>
      <c r="H27" s="9" t="s">
        <v>5</v>
      </c>
      <c r="I27" s="10" t="s">
        <v>10</v>
      </c>
      <c r="J27" s="10" t="s">
        <v>12</v>
      </c>
      <c r="K27" s="10" t="s">
        <v>14</v>
      </c>
      <c r="L27" s="10" t="s">
        <v>13</v>
      </c>
      <c r="M27" s="10" t="s">
        <v>15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x14ac:dyDescent="0.25">
      <c r="A28" s="16"/>
      <c r="B28" s="16"/>
      <c r="C28" s="16"/>
      <c r="D28" s="25" t="s">
        <v>29</v>
      </c>
      <c r="E28" s="11" t="s">
        <v>28</v>
      </c>
      <c r="F28" s="11" t="s">
        <v>1</v>
      </c>
      <c r="G28" s="11" t="s">
        <v>8</v>
      </c>
      <c r="H28" s="11" t="s">
        <v>7</v>
      </c>
      <c r="I28" s="12" t="s">
        <v>11</v>
      </c>
      <c r="J28" s="11" t="s">
        <v>24</v>
      </c>
      <c r="K28" s="11" t="s">
        <v>8</v>
      </c>
      <c r="L28" s="11" t="s">
        <v>1</v>
      </c>
      <c r="M28" s="11" t="s">
        <v>8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x14ac:dyDescent="0.25">
      <c r="A29" s="16"/>
      <c r="B29" s="16"/>
      <c r="C29" s="16"/>
      <c r="D29" s="26">
        <f>E29*1.23</f>
        <v>95218.568100000004</v>
      </c>
      <c r="E29" s="29">
        <f>G29+K29+M29</f>
        <v>77413.47</v>
      </c>
      <c r="F29" s="13">
        <f>J22/1000</f>
        <v>0</v>
      </c>
      <c r="G29" s="14">
        <f>F29*E25</f>
        <v>0</v>
      </c>
      <c r="H29" s="6">
        <v>12</v>
      </c>
      <c r="I29" s="15">
        <v>0</v>
      </c>
      <c r="J29" s="13">
        <v>21.28</v>
      </c>
      <c r="K29" s="14">
        <f>ROUND(J29*H29*E24,2)</f>
        <v>10980.48</v>
      </c>
      <c r="L29" s="13">
        <v>3.5979999999999998E-2</v>
      </c>
      <c r="M29" s="14">
        <f>ROUND(L29*E25,2)</f>
        <v>66432.990000000005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7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x14ac:dyDescent="0.25">
      <c r="A31" s="16"/>
      <c r="B31" s="16"/>
      <c r="C31" s="16"/>
      <c r="D31" s="2" t="s">
        <v>0</v>
      </c>
      <c r="E31" s="2" t="s">
        <v>20</v>
      </c>
      <c r="F31" s="16"/>
      <c r="G31" s="57" t="s">
        <v>42</v>
      </c>
      <c r="H31" s="57"/>
      <c r="I31" s="57"/>
      <c r="J31" s="55">
        <f>tabela!G9</f>
        <v>0</v>
      </c>
      <c r="K31" s="56" t="s">
        <v>35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7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x14ac:dyDescent="0.25">
      <c r="A33" s="16"/>
      <c r="B33" s="16"/>
      <c r="C33" s="16"/>
      <c r="D33" s="6" t="s">
        <v>2</v>
      </c>
      <c r="E33" s="7">
        <v>2</v>
      </c>
      <c r="F33" s="6" t="s">
        <v>6</v>
      </c>
      <c r="G33" s="18"/>
      <c r="H33" s="16"/>
      <c r="I33" s="16"/>
      <c r="J33" s="17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x14ac:dyDescent="0.25">
      <c r="A34" s="16"/>
      <c r="B34" s="16"/>
      <c r="C34" s="16"/>
      <c r="D34" s="6" t="s">
        <v>3</v>
      </c>
      <c r="E34" s="8">
        <v>122976</v>
      </c>
      <c r="F34" s="6" t="s">
        <v>4</v>
      </c>
      <c r="G34" s="18"/>
      <c r="H34" s="16"/>
      <c r="I34" s="16"/>
      <c r="J34" s="17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7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45" customHeight="1" x14ac:dyDescent="0.25">
      <c r="A36" s="16"/>
      <c r="B36" s="16"/>
      <c r="C36" s="16"/>
      <c r="D36" s="30" t="s">
        <v>44</v>
      </c>
      <c r="E36" s="9" t="s">
        <v>49</v>
      </c>
      <c r="F36" s="9" t="s">
        <v>9</v>
      </c>
      <c r="G36" s="9" t="s">
        <v>16</v>
      </c>
      <c r="H36" s="9" t="s">
        <v>5</v>
      </c>
      <c r="I36" s="10" t="s">
        <v>10</v>
      </c>
      <c r="J36" s="10" t="s">
        <v>12</v>
      </c>
      <c r="K36" s="10" t="s">
        <v>14</v>
      </c>
      <c r="L36" s="10" t="s">
        <v>13</v>
      </c>
      <c r="M36" s="10" t="s">
        <v>15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x14ac:dyDescent="0.25">
      <c r="A37" s="16"/>
      <c r="B37" s="16"/>
      <c r="C37" s="16"/>
      <c r="D37" s="25" t="s">
        <v>29</v>
      </c>
      <c r="E37" s="11" t="s">
        <v>28</v>
      </c>
      <c r="F37" s="11" t="s">
        <v>1</v>
      </c>
      <c r="G37" s="11" t="s">
        <v>8</v>
      </c>
      <c r="H37" s="11" t="s">
        <v>7</v>
      </c>
      <c r="I37" s="12" t="s">
        <v>11</v>
      </c>
      <c r="J37" s="11" t="s">
        <v>24</v>
      </c>
      <c r="K37" s="11" t="s">
        <v>8</v>
      </c>
      <c r="L37" s="11" t="s">
        <v>1</v>
      </c>
      <c r="M37" s="11" t="s">
        <v>8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25">
      <c r="A38" s="16"/>
      <c r="B38" s="16"/>
      <c r="C38" s="16"/>
      <c r="D38" s="26">
        <f>E38*1.23</f>
        <v>6124.5636000000004</v>
      </c>
      <c r="E38" s="29">
        <f>G38+K38+M38</f>
        <v>4979.3200000000006</v>
      </c>
      <c r="F38" s="13">
        <f>J31/1000</f>
        <v>0</v>
      </c>
      <c r="G38" s="14">
        <f>F38*E34</f>
        <v>0</v>
      </c>
      <c r="H38" s="6">
        <v>12</v>
      </c>
      <c r="I38" s="15">
        <v>0</v>
      </c>
      <c r="J38" s="13">
        <v>23.11</v>
      </c>
      <c r="K38" s="14">
        <f>ROUND(J38*H38*E33,2)</f>
        <v>554.64</v>
      </c>
      <c r="L38" s="13">
        <v>3.5979999999999998E-2</v>
      </c>
      <c r="M38" s="14">
        <f>ROUND(L38*E34,2)</f>
        <v>4424.68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7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x14ac:dyDescent="0.25">
      <c r="A40" s="16"/>
      <c r="B40" s="16"/>
      <c r="C40" s="16"/>
      <c r="D40" s="27" t="s">
        <v>45</v>
      </c>
      <c r="E40" s="28">
        <f>D38+D29</f>
        <v>101343.1317</v>
      </c>
      <c r="F40" s="27" t="s">
        <v>29</v>
      </c>
      <c r="G40" s="16"/>
      <c r="H40" s="16"/>
      <c r="I40" s="16"/>
      <c r="J40" s="17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x14ac:dyDescent="0.25">
      <c r="A41" s="16"/>
      <c r="B41" s="24"/>
      <c r="C41" s="24"/>
      <c r="D41" s="24"/>
      <c r="E41" s="24"/>
      <c r="F41" s="24"/>
      <c r="G41" s="24"/>
      <c r="H41" s="16"/>
      <c r="I41" s="16"/>
      <c r="J41" s="17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6.5" thickBot="1" x14ac:dyDescent="0.3">
      <c r="A42" s="16"/>
      <c r="B42" s="23" t="s">
        <v>38</v>
      </c>
      <c r="C42" s="16"/>
      <c r="D42" s="2" t="s">
        <v>0</v>
      </c>
      <c r="E42" s="2" t="s">
        <v>21</v>
      </c>
      <c r="F42" s="16"/>
      <c r="G42" s="57" t="s">
        <v>42</v>
      </c>
      <c r="H42" s="57"/>
      <c r="I42" s="57"/>
      <c r="J42" s="55">
        <f>tabela!G10</f>
        <v>0</v>
      </c>
      <c r="K42" s="56" t="s">
        <v>35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7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x14ac:dyDescent="0.25">
      <c r="A44" s="16"/>
      <c r="B44" s="16"/>
      <c r="C44" s="16"/>
      <c r="D44" s="6" t="s">
        <v>2</v>
      </c>
      <c r="E44" s="7">
        <v>16</v>
      </c>
      <c r="F44" s="6" t="s">
        <v>32</v>
      </c>
      <c r="G44" s="18"/>
      <c r="H44" s="16"/>
      <c r="I44" s="16"/>
      <c r="J44" s="17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x14ac:dyDescent="0.25">
      <c r="A45" s="16"/>
      <c r="B45" s="16"/>
      <c r="C45" s="16"/>
      <c r="D45" s="6" t="s">
        <v>3</v>
      </c>
      <c r="E45" s="8">
        <v>2855651</v>
      </c>
      <c r="F45" s="6" t="s">
        <v>4</v>
      </c>
      <c r="G45" s="18"/>
      <c r="H45" s="16"/>
      <c r="I45" s="16"/>
      <c r="J45" s="17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7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45" customHeight="1" x14ac:dyDescent="0.25">
      <c r="A47" s="16"/>
      <c r="B47" s="16"/>
      <c r="C47" s="16"/>
      <c r="D47" s="30" t="s">
        <v>47</v>
      </c>
      <c r="E47" s="9" t="s">
        <v>49</v>
      </c>
      <c r="F47" s="9" t="s">
        <v>9</v>
      </c>
      <c r="G47" s="9" t="s">
        <v>16</v>
      </c>
      <c r="H47" s="9" t="s">
        <v>5</v>
      </c>
      <c r="I47" s="10" t="s">
        <v>10</v>
      </c>
      <c r="J47" s="10" t="s">
        <v>12</v>
      </c>
      <c r="K47" s="10" t="s">
        <v>14</v>
      </c>
      <c r="L47" s="10" t="s">
        <v>13</v>
      </c>
      <c r="M47" s="10" t="s">
        <v>15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x14ac:dyDescent="0.25">
      <c r="A48" s="16"/>
      <c r="B48" s="16"/>
      <c r="C48" s="16"/>
      <c r="D48" s="25" t="s">
        <v>29</v>
      </c>
      <c r="E48" s="11" t="s">
        <v>28</v>
      </c>
      <c r="F48" s="11" t="s">
        <v>1</v>
      </c>
      <c r="G48" s="11" t="s">
        <v>8</v>
      </c>
      <c r="H48" s="11" t="s">
        <v>7</v>
      </c>
      <c r="I48" s="12" t="s">
        <v>11</v>
      </c>
      <c r="J48" s="11" t="s">
        <v>24</v>
      </c>
      <c r="K48" s="11" t="s">
        <v>8</v>
      </c>
      <c r="L48" s="11" t="s">
        <v>1</v>
      </c>
      <c r="M48" s="11" t="s">
        <v>8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x14ac:dyDescent="0.25">
      <c r="A49" s="16"/>
      <c r="B49" s="16"/>
      <c r="C49" s="16"/>
      <c r="D49" s="26">
        <f>E49*1.23</f>
        <v>145206.97349999999</v>
      </c>
      <c r="E49" s="29">
        <f>G49+K49+M49</f>
        <v>118054.45</v>
      </c>
      <c r="F49" s="13">
        <f>J42/1000</f>
        <v>0</v>
      </c>
      <c r="G49" s="14">
        <f>F49*E45</f>
        <v>0</v>
      </c>
      <c r="H49" s="6">
        <v>12</v>
      </c>
      <c r="I49" s="15">
        <v>0</v>
      </c>
      <c r="J49" s="13">
        <v>150.08000000000001</v>
      </c>
      <c r="K49" s="14">
        <f>ROUND(J49*H49*E44,2)</f>
        <v>28815.360000000001</v>
      </c>
      <c r="L49" s="13">
        <v>3.125E-2</v>
      </c>
      <c r="M49" s="14">
        <f>ROUND(L49*E45,2)</f>
        <v>89239.09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7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 x14ac:dyDescent="0.25">
      <c r="A51" s="16"/>
      <c r="B51" s="16"/>
      <c r="C51" s="16"/>
      <c r="D51" s="27" t="s">
        <v>46</v>
      </c>
      <c r="E51" s="28">
        <f>D49</f>
        <v>145206.97349999999</v>
      </c>
      <c r="F51" s="27" t="s">
        <v>29</v>
      </c>
      <c r="G51" s="16"/>
      <c r="H51" s="16"/>
      <c r="I51" s="16"/>
      <c r="J51" s="17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7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6.5" thickBot="1" x14ac:dyDescent="0.3">
      <c r="A53" s="16"/>
      <c r="B53" s="23" t="s">
        <v>48</v>
      </c>
      <c r="C53" s="16"/>
      <c r="D53" s="2" t="s">
        <v>0</v>
      </c>
      <c r="E53" s="2" t="s">
        <v>27</v>
      </c>
      <c r="F53" s="16"/>
      <c r="G53" s="57" t="s">
        <v>42</v>
      </c>
      <c r="H53" s="57"/>
      <c r="I53" s="57"/>
      <c r="J53" s="55">
        <f>tabela!G11</f>
        <v>0</v>
      </c>
      <c r="K53" s="56" t="s">
        <v>35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7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x14ac:dyDescent="0.25">
      <c r="A55" s="16"/>
      <c r="B55" s="16"/>
      <c r="C55" s="16"/>
      <c r="D55" s="6" t="s">
        <v>2</v>
      </c>
      <c r="E55" s="7">
        <v>13</v>
      </c>
      <c r="F55" s="6" t="s">
        <v>32</v>
      </c>
      <c r="G55" s="18"/>
      <c r="H55" s="16"/>
      <c r="I55" s="16"/>
      <c r="J55" s="17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x14ac:dyDescent="0.25">
      <c r="A56" s="16"/>
      <c r="B56" s="16"/>
      <c r="C56" s="16"/>
      <c r="D56" s="6" t="s">
        <v>3</v>
      </c>
      <c r="E56" s="8">
        <v>5634091</v>
      </c>
      <c r="F56" s="6" t="s">
        <v>4</v>
      </c>
      <c r="G56" s="18"/>
      <c r="H56" s="16"/>
      <c r="I56" s="16"/>
      <c r="J56" s="17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x14ac:dyDescent="0.25">
      <c r="A57" s="16"/>
      <c r="B57" s="16"/>
      <c r="C57" s="16"/>
      <c r="D57" s="6" t="s">
        <v>22</v>
      </c>
      <c r="E57" s="8">
        <v>3501</v>
      </c>
      <c r="F57" s="6" t="s">
        <v>23</v>
      </c>
      <c r="G57" s="18"/>
      <c r="H57" s="16"/>
      <c r="I57" s="16"/>
      <c r="J57" s="17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7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45" customHeight="1" x14ac:dyDescent="0.25">
      <c r="A59" s="16"/>
      <c r="B59" s="16"/>
      <c r="C59" s="16"/>
      <c r="D59" s="30" t="s">
        <v>51</v>
      </c>
      <c r="E59" s="9" t="s">
        <v>49</v>
      </c>
      <c r="F59" s="9" t="s">
        <v>9</v>
      </c>
      <c r="G59" s="9" t="s">
        <v>16</v>
      </c>
      <c r="H59" s="9" t="s">
        <v>5</v>
      </c>
      <c r="I59" s="10" t="s">
        <v>10</v>
      </c>
      <c r="J59" s="10" t="s">
        <v>12</v>
      </c>
      <c r="K59" s="10" t="s">
        <v>14</v>
      </c>
      <c r="L59" s="10" t="s">
        <v>13</v>
      </c>
      <c r="M59" s="10" t="s">
        <v>15</v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x14ac:dyDescent="0.25">
      <c r="A60" s="16"/>
      <c r="B60" s="16"/>
      <c r="C60" s="16"/>
      <c r="D60" s="25" t="s">
        <v>29</v>
      </c>
      <c r="E60" s="11" t="s">
        <v>28</v>
      </c>
      <c r="F60" s="11" t="s">
        <v>1</v>
      </c>
      <c r="G60" s="11" t="s">
        <v>8</v>
      </c>
      <c r="H60" s="12" t="s">
        <v>26</v>
      </c>
      <c r="I60" s="11" t="s">
        <v>11</v>
      </c>
      <c r="J60" s="22" t="s">
        <v>25</v>
      </c>
      <c r="K60" s="11" t="s">
        <v>8</v>
      </c>
      <c r="L60" s="11" t="s">
        <v>1</v>
      </c>
      <c r="M60" s="11" t="s">
        <v>8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x14ac:dyDescent="0.25">
      <c r="A61" s="16"/>
      <c r="B61" s="16"/>
      <c r="C61" s="16"/>
      <c r="D61" s="26">
        <f>E61*1.23</f>
        <v>320547.13889999996</v>
      </c>
      <c r="E61" s="29">
        <f>G61+K61+M61</f>
        <v>260607.43</v>
      </c>
      <c r="F61" s="13">
        <f>J53/1000</f>
        <v>0</v>
      </c>
      <c r="G61" s="14">
        <f>F61*E56</f>
        <v>0</v>
      </c>
      <c r="H61" s="15">
        <v>8760</v>
      </c>
      <c r="I61" s="6">
        <v>0</v>
      </c>
      <c r="J61" s="13">
        <v>5.5599999999999998E-3</v>
      </c>
      <c r="K61" s="14">
        <f>ROUND(J61*H61*E57,2)</f>
        <v>170518.31</v>
      </c>
      <c r="L61" s="13">
        <v>1.5990000000000001E-2</v>
      </c>
      <c r="M61" s="14">
        <f>ROUND(L61*E56,2)</f>
        <v>90089.12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7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x14ac:dyDescent="0.25">
      <c r="A63" s="16"/>
      <c r="B63" s="16"/>
      <c r="C63" s="16"/>
      <c r="D63" s="27" t="s">
        <v>50</v>
      </c>
      <c r="E63" s="28">
        <f>D61</f>
        <v>320547.13889999996</v>
      </c>
      <c r="F63" s="27" t="s">
        <v>29</v>
      </c>
      <c r="G63" s="16"/>
      <c r="H63" s="16"/>
      <c r="I63" s="16"/>
      <c r="J63" s="17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7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6.5" thickBot="1" x14ac:dyDescent="0.3">
      <c r="A65" s="16"/>
      <c r="B65" s="23" t="s">
        <v>52</v>
      </c>
      <c r="C65" s="16"/>
      <c r="D65" s="2" t="s">
        <v>0</v>
      </c>
      <c r="E65" s="2" t="s">
        <v>30</v>
      </c>
      <c r="F65" s="16"/>
      <c r="G65" s="57" t="s">
        <v>42</v>
      </c>
      <c r="H65" s="57"/>
      <c r="I65" s="57"/>
      <c r="J65" s="55">
        <f>tabela!G12</f>
        <v>0</v>
      </c>
      <c r="K65" s="56" t="s">
        <v>35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7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x14ac:dyDescent="0.25">
      <c r="A67" s="16"/>
      <c r="B67" s="16"/>
      <c r="C67" s="16"/>
      <c r="D67" s="6" t="s">
        <v>2</v>
      </c>
      <c r="E67" s="7">
        <v>4</v>
      </c>
      <c r="F67" s="6" t="s">
        <v>6</v>
      </c>
      <c r="G67" s="18"/>
      <c r="H67" s="16"/>
      <c r="I67" s="16"/>
      <c r="J67" s="17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x14ac:dyDescent="0.25">
      <c r="A68" s="16"/>
      <c r="B68" s="16"/>
      <c r="C68" s="16"/>
      <c r="D68" s="6" t="s">
        <v>3</v>
      </c>
      <c r="E68" s="8">
        <v>10837493</v>
      </c>
      <c r="F68" s="6" t="s">
        <v>4</v>
      </c>
      <c r="G68" s="21"/>
      <c r="H68" s="16"/>
      <c r="I68" s="16"/>
      <c r="J68" s="17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x14ac:dyDescent="0.25">
      <c r="A69" s="16"/>
      <c r="B69" s="16"/>
      <c r="C69" s="16"/>
      <c r="D69" s="6" t="s">
        <v>22</v>
      </c>
      <c r="E69" s="8">
        <v>5922</v>
      </c>
      <c r="F69" s="6" t="s">
        <v>23</v>
      </c>
      <c r="G69" s="21"/>
      <c r="H69" s="16"/>
      <c r="I69" s="16"/>
      <c r="J69" s="17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7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45" customHeight="1" x14ac:dyDescent="0.25">
      <c r="A71" s="16"/>
      <c r="B71" s="16"/>
      <c r="C71" s="16"/>
      <c r="D71" s="30" t="s">
        <v>55</v>
      </c>
      <c r="E71" s="9" t="s">
        <v>49</v>
      </c>
      <c r="F71" s="9" t="s">
        <v>9</v>
      </c>
      <c r="G71" s="9" t="s">
        <v>16</v>
      </c>
      <c r="H71" s="9" t="s">
        <v>5</v>
      </c>
      <c r="I71" s="10" t="s">
        <v>10</v>
      </c>
      <c r="J71" s="10" t="s">
        <v>12</v>
      </c>
      <c r="K71" s="10" t="s">
        <v>14</v>
      </c>
      <c r="L71" s="10" t="s">
        <v>13</v>
      </c>
      <c r="M71" s="10" t="s">
        <v>15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x14ac:dyDescent="0.25">
      <c r="A72" s="16"/>
      <c r="B72" s="16"/>
      <c r="C72" s="16"/>
      <c r="D72" s="25" t="s">
        <v>29</v>
      </c>
      <c r="E72" s="11" t="s">
        <v>28</v>
      </c>
      <c r="F72" s="11" t="s">
        <v>1</v>
      </c>
      <c r="G72" s="11" t="s">
        <v>8</v>
      </c>
      <c r="H72" s="12" t="s">
        <v>26</v>
      </c>
      <c r="I72" s="11" t="s">
        <v>11</v>
      </c>
      <c r="J72" s="22" t="s">
        <v>25</v>
      </c>
      <c r="K72" s="11" t="s">
        <v>8</v>
      </c>
      <c r="L72" s="11" t="s">
        <v>1</v>
      </c>
      <c r="M72" s="11" t="s">
        <v>8</v>
      </c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x14ac:dyDescent="0.25">
      <c r="A73" s="16"/>
      <c r="B73" s="16"/>
      <c r="C73" s="16"/>
      <c r="D73" s="26">
        <f>E73*1.23</f>
        <v>546676.16910000006</v>
      </c>
      <c r="E73" s="29">
        <f>G73+K73+M73</f>
        <v>444452.17000000004</v>
      </c>
      <c r="F73" s="13">
        <f>J65/1000</f>
        <v>0</v>
      </c>
      <c r="G73" s="14">
        <f>F73*E68</f>
        <v>0</v>
      </c>
      <c r="H73" s="15">
        <v>8760</v>
      </c>
      <c r="I73" s="6">
        <v>0</v>
      </c>
      <c r="J73" s="13">
        <v>5.2500000000000003E-3</v>
      </c>
      <c r="K73" s="14">
        <f>ROUND(J73*H73*E69,2)</f>
        <v>272352.78000000003</v>
      </c>
      <c r="L73" s="13">
        <v>1.5879999999999998E-2</v>
      </c>
      <c r="M73" s="14">
        <f>ROUND(L73*E68,2)</f>
        <v>172099.39</v>
      </c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7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x14ac:dyDescent="0.25">
      <c r="A75" s="16"/>
      <c r="B75" s="16"/>
      <c r="C75" s="16"/>
      <c r="D75" s="27" t="s">
        <v>53</v>
      </c>
      <c r="E75" s="28">
        <f>D73</f>
        <v>546676.16910000006</v>
      </c>
      <c r="F75" s="27" t="s">
        <v>29</v>
      </c>
      <c r="G75" s="16"/>
      <c r="H75" s="16"/>
      <c r="I75" s="16"/>
      <c r="J75" s="17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7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6.5" thickBot="1" x14ac:dyDescent="0.3">
      <c r="A77" s="16"/>
      <c r="B77" s="23" t="s">
        <v>54</v>
      </c>
      <c r="C77" s="16"/>
      <c r="D77" s="2" t="s">
        <v>0</v>
      </c>
      <c r="E77" s="2" t="s">
        <v>31</v>
      </c>
      <c r="F77" s="16"/>
      <c r="G77" s="57" t="s">
        <v>42</v>
      </c>
      <c r="H77" s="57"/>
      <c r="I77" s="57"/>
      <c r="J77" s="55">
        <f>tabela!G13</f>
        <v>0</v>
      </c>
      <c r="K77" s="56" t="s">
        <v>35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7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x14ac:dyDescent="0.25">
      <c r="A79" s="16"/>
      <c r="B79" s="16"/>
      <c r="C79" s="16"/>
      <c r="D79" s="6" t="s">
        <v>2</v>
      </c>
      <c r="E79" s="7">
        <v>1</v>
      </c>
      <c r="F79" s="6" t="s">
        <v>33</v>
      </c>
      <c r="G79" s="18"/>
      <c r="H79" s="16"/>
      <c r="I79" s="16"/>
      <c r="J79" s="17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x14ac:dyDescent="0.25">
      <c r="A80" s="16"/>
      <c r="B80" s="16"/>
      <c r="C80" s="16"/>
      <c r="D80" s="6" t="s">
        <v>3</v>
      </c>
      <c r="E80" s="8">
        <v>25388641</v>
      </c>
      <c r="F80" s="6" t="s">
        <v>4</v>
      </c>
      <c r="G80" s="21"/>
      <c r="H80" s="16"/>
      <c r="I80" s="16"/>
      <c r="J80" s="17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x14ac:dyDescent="0.25">
      <c r="A81" s="16"/>
      <c r="B81" s="16"/>
      <c r="C81" s="16"/>
      <c r="D81" s="6" t="s">
        <v>22</v>
      </c>
      <c r="E81" s="8">
        <v>10972</v>
      </c>
      <c r="F81" s="6" t="s">
        <v>23</v>
      </c>
      <c r="G81" s="21"/>
      <c r="H81" s="16"/>
      <c r="I81" s="16"/>
      <c r="J81" s="17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7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45" customHeight="1" x14ac:dyDescent="0.25">
      <c r="A83" s="16"/>
      <c r="B83" s="16"/>
      <c r="C83" s="16"/>
      <c r="D83" s="30" t="s">
        <v>56</v>
      </c>
      <c r="E83" s="9" t="s">
        <v>49</v>
      </c>
      <c r="F83" s="9" t="s">
        <v>9</v>
      </c>
      <c r="G83" s="9" t="s">
        <v>16</v>
      </c>
      <c r="H83" s="9" t="s">
        <v>5</v>
      </c>
      <c r="I83" s="10" t="s">
        <v>10</v>
      </c>
      <c r="J83" s="10" t="s">
        <v>12</v>
      </c>
      <c r="K83" s="10" t="s">
        <v>14</v>
      </c>
      <c r="L83" s="10" t="s">
        <v>13</v>
      </c>
      <c r="M83" s="10" t="s">
        <v>15</v>
      </c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x14ac:dyDescent="0.25">
      <c r="A84" s="16"/>
      <c r="B84" s="16"/>
      <c r="C84" s="16"/>
      <c r="D84" s="25" t="s">
        <v>29</v>
      </c>
      <c r="E84" s="11" t="s">
        <v>28</v>
      </c>
      <c r="F84" s="11" t="s">
        <v>1</v>
      </c>
      <c r="G84" s="11" t="s">
        <v>8</v>
      </c>
      <c r="H84" s="12" t="s">
        <v>26</v>
      </c>
      <c r="I84" s="11" t="s">
        <v>11</v>
      </c>
      <c r="J84" s="22" t="s">
        <v>25</v>
      </c>
      <c r="K84" s="11" t="s">
        <v>8</v>
      </c>
      <c r="L84" s="11" t="s">
        <v>1</v>
      </c>
      <c r="M84" s="11" t="s">
        <v>8</v>
      </c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x14ac:dyDescent="0.25">
      <c r="A85" s="16"/>
      <c r="B85" s="16"/>
      <c r="C85" s="16"/>
      <c r="D85" s="26">
        <f>E85*1.23</f>
        <v>1022676.6858</v>
      </c>
      <c r="E85" s="29">
        <f>G85+K85+M85</f>
        <v>831444.46</v>
      </c>
      <c r="F85" s="13">
        <f>J77/1000</f>
        <v>0</v>
      </c>
      <c r="G85" s="14">
        <f>F85*E80</f>
        <v>0</v>
      </c>
      <c r="H85" s="15">
        <v>8760</v>
      </c>
      <c r="I85" s="6">
        <v>0</v>
      </c>
      <c r="J85" s="13">
        <v>4.7200000000000002E-3</v>
      </c>
      <c r="K85" s="14">
        <f>ROUND(J85*H85*E81,2)</f>
        <v>453661.48</v>
      </c>
      <c r="L85" s="13">
        <v>1.4880000000000001E-2</v>
      </c>
      <c r="M85" s="14">
        <f>ROUND(L85*E80,2)</f>
        <v>377782.98</v>
      </c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x14ac:dyDescent="0.25">
      <c r="A86" s="16"/>
      <c r="B86" s="16"/>
      <c r="C86" s="16"/>
      <c r="D86" s="19"/>
      <c r="E86" s="16"/>
      <c r="F86" s="16"/>
      <c r="G86" s="16"/>
      <c r="H86" s="16"/>
      <c r="I86" s="16"/>
      <c r="J86" s="17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x14ac:dyDescent="0.25">
      <c r="A87" s="16"/>
      <c r="B87" s="16"/>
      <c r="C87" s="16"/>
      <c r="D87" s="27" t="s">
        <v>57</v>
      </c>
      <c r="E87" s="28">
        <f>D85</f>
        <v>1022676.6858</v>
      </c>
      <c r="F87" s="27" t="s">
        <v>29</v>
      </c>
      <c r="G87" s="16"/>
      <c r="H87" s="16"/>
      <c r="I87" s="16"/>
      <c r="J87" s="17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7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x14ac:dyDescent="0.25">
      <c r="A89" s="16"/>
      <c r="B89" s="16"/>
      <c r="C89" s="16"/>
      <c r="D89" s="16"/>
      <c r="E89" s="20"/>
      <c r="F89" s="16"/>
      <c r="G89" s="16"/>
      <c r="H89" s="16"/>
      <c r="I89" s="16"/>
      <c r="J89" s="17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7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7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7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7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7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7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7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7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7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7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7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7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7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7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7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7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7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7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7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7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7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7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7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7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7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</sheetData>
  <mergeCells count="8">
    <mergeCell ref="G65:I65"/>
    <mergeCell ref="G77:I77"/>
    <mergeCell ref="G2:I2"/>
    <mergeCell ref="G11:I11"/>
    <mergeCell ref="G22:I22"/>
    <mergeCell ref="G31:I31"/>
    <mergeCell ref="G42:I42"/>
    <mergeCell ref="G53:I53"/>
  </mergeCells>
  <pageMargins left="0.70866141732283472" right="0.70866141732283472" top="0.55118110236220474" bottom="0.55118110236220474" header="0.31496062992125984" footer="0.31496062992125984"/>
  <pageSetup paperSize="9" scale="89" fitToHeight="0" orientation="landscape" r:id="rId1"/>
  <ignoredErrors>
    <ignoredError sqref="E63 E51 E40 E75 E8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EDF96-7DE3-40B6-A82E-9D6CE4149885}">
  <dimension ref="A1:K20"/>
  <sheetViews>
    <sheetView tabSelected="1" workbookViewId="0">
      <selection activeCell="G6" sqref="G6"/>
    </sheetView>
  </sheetViews>
  <sheetFormatPr defaultRowHeight="15.75" x14ac:dyDescent="0.25"/>
  <cols>
    <col min="1" max="1" width="4.5703125" style="41" customWidth="1"/>
    <col min="2" max="2" width="10.42578125" style="42" customWidth="1"/>
    <col min="3" max="3" width="12.7109375" style="42" customWidth="1"/>
    <col min="4" max="4" width="11.5703125" style="42" customWidth="1"/>
    <col min="5" max="5" width="21.28515625" style="42" customWidth="1"/>
    <col min="6" max="6" width="14.140625" style="42" customWidth="1"/>
    <col min="7" max="7" width="17.7109375" style="38" customWidth="1"/>
    <col min="8" max="8" width="18" style="38" customWidth="1"/>
    <col min="9" max="9" width="18.140625" style="38" customWidth="1"/>
    <col min="10" max="10" width="19.85546875" style="38" customWidth="1"/>
    <col min="11" max="16384" width="9.140625" style="38"/>
  </cols>
  <sheetData>
    <row r="1" spans="1:11" x14ac:dyDescent="0.25">
      <c r="B1" s="47"/>
      <c r="C1" s="47"/>
      <c r="D1" s="47"/>
      <c r="E1" s="47"/>
      <c r="F1" s="47"/>
      <c r="G1" s="48"/>
      <c r="H1" s="48"/>
      <c r="I1" s="48"/>
    </row>
    <row r="2" spans="1:11" ht="48.75" customHeight="1" x14ac:dyDescent="0.25">
      <c r="B2" s="58" t="s">
        <v>66</v>
      </c>
      <c r="C2" s="59"/>
      <c r="D2" s="59"/>
      <c r="E2" s="59"/>
      <c r="F2" s="59"/>
      <c r="G2" s="59"/>
      <c r="H2" s="59"/>
      <c r="I2" s="60"/>
    </row>
    <row r="3" spans="1:11" x14ac:dyDescent="0.25">
      <c r="B3" s="47"/>
      <c r="C3" s="47"/>
      <c r="D3" s="47"/>
      <c r="E3" s="47"/>
      <c r="F3" s="47"/>
      <c r="G3" s="48"/>
      <c r="H3" s="48"/>
      <c r="I3" s="48"/>
    </row>
    <row r="4" spans="1:11" ht="58.5" customHeight="1" x14ac:dyDescent="0.3">
      <c r="A4" s="43"/>
      <c r="B4" s="63" t="s">
        <v>59</v>
      </c>
      <c r="C4" s="62" t="s">
        <v>0</v>
      </c>
      <c r="D4" s="34" t="s">
        <v>62</v>
      </c>
      <c r="E4" s="34" t="s">
        <v>61</v>
      </c>
      <c r="F4" s="34" t="s">
        <v>34</v>
      </c>
      <c r="G4" s="33" t="s">
        <v>42</v>
      </c>
      <c r="H4" s="34" t="s">
        <v>60</v>
      </c>
      <c r="I4" s="36" t="s">
        <v>58</v>
      </c>
      <c r="J4" s="46"/>
      <c r="K4" s="39"/>
    </row>
    <row r="5" spans="1:11" ht="18.75" x14ac:dyDescent="0.3">
      <c r="A5" s="44"/>
      <c r="B5" s="63"/>
      <c r="C5" s="62"/>
      <c r="D5" s="34" t="s">
        <v>63</v>
      </c>
      <c r="E5" s="34" t="s">
        <v>4</v>
      </c>
      <c r="F5" s="34" t="str">
        <f>obliczenia!F81</f>
        <v>kWh/h</v>
      </c>
      <c r="G5" s="31" t="s">
        <v>65</v>
      </c>
      <c r="H5" s="31" t="s">
        <v>29</v>
      </c>
      <c r="I5" s="37" t="s">
        <v>29</v>
      </c>
      <c r="J5" s="46"/>
      <c r="K5" s="39"/>
    </row>
    <row r="6" spans="1:11" ht="18.75" x14ac:dyDescent="0.3">
      <c r="A6" s="45"/>
      <c r="B6" s="63">
        <v>1</v>
      </c>
      <c r="C6" s="31" t="str">
        <f>obliczenia!E2</f>
        <v>W-1.1</v>
      </c>
      <c r="D6" s="31">
        <f>obliczenia!E4</f>
        <v>4</v>
      </c>
      <c r="E6" s="52">
        <f>obliczenia!E5</f>
        <v>10832</v>
      </c>
      <c r="F6" s="51" t="s">
        <v>64</v>
      </c>
      <c r="G6" s="54"/>
      <c r="H6" s="35">
        <f>obliczenia!D9</f>
        <v>901.08569999999997</v>
      </c>
      <c r="I6" s="61">
        <f>obliczenia!E20</f>
        <v>5613.7445999999991</v>
      </c>
      <c r="J6" s="46"/>
      <c r="K6" s="39"/>
    </row>
    <row r="7" spans="1:11" ht="18.75" x14ac:dyDescent="0.3">
      <c r="A7" s="45"/>
      <c r="B7" s="63"/>
      <c r="C7" s="31" t="str">
        <f>obliczenia!E11</f>
        <v>W-2.1</v>
      </c>
      <c r="D7" s="31">
        <f>obliczenia!E13</f>
        <v>8</v>
      </c>
      <c r="E7" s="52">
        <f>obliczenia!E14</f>
        <v>76312</v>
      </c>
      <c r="F7" s="51" t="s">
        <v>64</v>
      </c>
      <c r="G7" s="54"/>
      <c r="H7" s="35">
        <f>obliczenia!D18</f>
        <v>4712.6588999999994</v>
      </c>
      <c r="I7" s="61"/>
      <c r="J7" s="46"/>
      <c r="K7" s="39"/>
    </row>
    <row r="8" spans="1:11" ht="18.75" x14ac:dyDescent="0.3">
      <c r="A8" s="45"/>
      <c r="B8" s="63">
        <v>2</v>
      </c>
      <c r="C8" s="31" t="str">
        <f>obliczenia!E22</f>
        <v>W-3.6</v>
      </c>
      <c r="D8" s="31">
        <f>obliczenia!E24</f>
        <v>43</v>
      </c>
      <c r="E8" s="52">
        <f>obliczenia!E25</f>
        <v>1846386.5</v>
      </c>
      <c r="F8" s="51" t="s">
        <v>64</v>
      </c>
      <c r="G8" s="54"/>
      <c r="H8" s="35">
        <f>obliczenia!D29</f>
        <v>95218.568100000004</v>
      </c>
      <c r="I8" s="61">
        <f>obliczenia!E40</f>
        <v>101343.1317</v>
      </c>
      <c r="J8" s="46"/>
      <c r="K8" s="39"/>
    </row>
    <row r="9" spans="1:11" ht="18.75" x14ac:dyDescent="0.3">
      <c r="A9" s="45"/>
      <c r="B9" s="63"/>
      <c r="C9" s="31" t="str">
        <f>obliczenia!E31</f>
        <v>W-3.9</v>
      </c>
      <c r="D9" s="31">
        <f>obliczenia!E33</f>
        <v>2</v>
      </c>
      <c r="E9" s="52">
        <f>obliczenia!E34</f>
        <v>122976</v>
      </c>
      <c r="F9" s="51" t="s">
        <v>64</v>
      </c>
      <c r="G9" s="54"/>
      <c r="H9" s="35">
        <f>obliczenia!D38</f>
        <v>6124.5636000000004</v>
      </c>
      <c r="I9" s="61"/>
      <c r="J9" s="46"/>
      <c r="K9" s="39"/>
    </row>
    <row r="10" spans="1:11" ht="18.75" x14ac:dyDescent="0.3">
      <c r="A10" s="45"/>
      <c r="B10" s="31">
        <v>3</v>
      </c>
      <c r="C10" s="31" t="str">
        <f>obliczenia!E42</f>
        <v>W-4</v>
      </c>
      <c r="D10" s="31">
        <f>obliczenia!E44</f>
        <v>16</v>
      </c>
      <c r="E10" s="52">
        <f>obliczenia!E45</f>
        <v>2855651</v>
      </c>
      <c r="F10" s="51" t="s">
        <v>64</v>
      </c>
      <c r="G10" s="53"/>
      <c r="H10" s="32">
        <f>obliczenia!D49</f>
        <v>145206.97349999999</v>
      </c>
      <c r="I10" s="50">
        <f>obliczenia!E51</f>
        <v>145206.97349999999</v>
      </c>
      <c r="J10" s="46"/>
      <c r="K10" s="39"/>
    </row>
    <row r="11" spans="1:11" ht="18.75" x14ac:dyDescent="0.3">
      <c r="A11" s="45"/>
      <c r="B11" s="31">
        <v>4</v>
      </c>
      <c r="C11" s="31" t="str">
        <f>obliczenia!E53</f>
        <v>W-5.1</v>
      </c>
      <c r="D11" s="31">
        <f>obliczenia!E55</f>
        <v>13</v>
      </c>
      <c r="E11" s="52">
        <f>obliczenia!E56</f>
        <v>5634091</v>
      </c>
      <c r="F11" s="52">
        <f>obliczenia!E57</f>
        <v>3501</v>
      </c>
      <c r="G11" s="53"/>
      <c r="H11" s="32">
        <f>obliczenia!D61</f>
        <v>320547.13889999996</v>
      </c>
      <c r="I11" s="50">
        <f>obliczenia!E63</f>
        <v>320547.13889999996</v>
      </c>
      <c r="J11" s="46"/>
      <c r="K11" s="39"/>
    </row>
    <row r="12" spans="1:11" ht="18.75" x14ac:dyDescent="0.3">
      <c r="A12" s="45"/>
      <c r="B12" s="31">
        <v>5</v>
      </c>
      <c r="C12" s="31" t="str">
        <f>obliczenia!E65</f>
        <v>W-6.1</v>
      </c>
      <c r="D12" s="31">
        <f>obliczenia!E67</f>
        <v>4</v>
      </c>
      <c r="E12" s="52">
        <f>obliczenia!E68</f>
        <v>10837493</v>
      </c>
      <c r="F12" s="52">
        <f>obliczenia!E69</f>
        <v>5922</v>
      </c>
      <c r="G12" s="53"/>
      <c r="H12" s="32">
        <f>obliczenia!D73</f>
        <v>546676.16910000006</v>
      </c>
      <c r="I12" s="50">
        <f>obliczenia!E75</f>
        <v>546676.16910000006</v>
      </c>
      <c r="J12" s="46"/>
      <c r="K12" s="39"/>
    </row>
    <row r="13" spans="1:11" ht="18.75" x14ac:dyDescent="0.3">
      <c r="A13" s="45"/>
      <c r="B13" s="31">
        <v>6</v>
      </c>
      <c r="C13" s="31" t="str">
        <f>obliczenia!E77</f>
        <v>W-7A.1</v>
      </c>
      <c r="D13" s="31">
        <f>obliczenia!E79</f>
        <v>1</v>
      </c>
      <c r="E13" s="52">
        <f>obliczenia!E80</f>
        <v>25388641</v>
      </c>
      <c r="F13" s="52">
        <f>obliczenia!E81</f>
        <v>10972</v>
      </c>
      <c r="G13" s="53"/>
      <c r="H13" s="32">
        <f>obliczenia!D85</f>
        <v>1022676.6858</v>
      </c>
      <c r="I13" s="50">
        <f>obliczenia!E87</f>
        <v>1022676.6858</v>
      </c>
      <c r="J13" s="46"/>
      <c r="K13" s="39"/>
    </row>
    <row r="14" spans="1:11" ht="18.75" x14ac:dyDescent="0.3">
      <c r="B14" s="49"/>
      <c r="C14" s="49"/>
      <c r="D14" s="49"/>
      <c r="E14" s="49"/>
      <c r="F14" s="49"/>
      <c r="G14" s="49"/>
      <c r="H14" s="49"/>
      <c r="I14" s="49"/>
      <c r="J14" s="40"/>
      <c r="K14" s="39"/>
    </row>
    <row r="15" spans="1:11" ht="18.75" x14ac:dyDescent="0.3">
      <c r="B15" s="40"/>
      <c r="C15" s="40"/>
      <c r="D15" s="40"/>
      <c r="E15" s="40"/>
      <c r="F15" s="40"/>
      <c r="G15" s="39"/>
      <c r="H15" s="39"/>
      <c r="I15" s="39"/>
      <c r="J15" s="39"/>
      <c r="K15" s="39"/>
    </row>
    <row r="16" spans="1:11" ht="18.75" x14ac:dyDescent="0.3">
      <c r="B16" s="40"/>
      <c r="C16" s="40"/>
      <c r="D16" s="40"/>
      <c r="E16" s="40"/>
      <c r="F16" s="40"/>
      <c r="G16" s="39"/>
      <c r="H16" s="39"/>
      <c r="I16" s="39"/>
      <c r="J16" s="39"/>
      <c r="K16" s="39"/>
    </row>
    <row r="17" spans="2:11" ht="18.75" x14ac:dyDescent="0.3">
      <c r="B17" s="40"/>
      <c r="C17" s="40"/>
      <c r="D17" s="40"/>
      <c r="E17" s="40"/>
      <c r="F17" s="40"/>
      <c r="G17" s="39"/>
      <c r="H17" s="39"/>
      <c r="I17" s="39"/>
      <c r="J17" s="39"/>
      <c r="K17" s="39"/>
    </row>
    <row r="18" spans="2:11" ht="18.75" x14ac:dyDescent="0.3">
      <c r="B18" s="40"/>
      <c r="C18" s="40"/>
      <c r="D18" s="40"/>
      <c r="E18" s="40"/>
      <c r="F18" s="40"/>
      <c r="G18" s="39"/>
      <c r="H18" s="39"/>
      <c r="I18" s="39"/>
      <c r="J18" s="39"/>
      <c r="K18" s="39"/>
    </row>
    <row r="19" spans="2:11" ht="18.75" x14ac:dyDescent="0.3">
      <c r="B19" s="40"/>
      <c r="C19" s="40"/>
      <c r="D19" s="40"/>
      <c r="E19" s="40"/>
      <c r="F19" s="40"/>
      <c r="G19" s="39"/>
      <c r="H19" s="39"/>
      <c r="I19" s="39"/>
      <c r="J19" s="39"/>
      <c r="K19" s="39"/>
    </row>
    <row r="20" spans="2:11" x14ac:dyDescent="0.25">
      <c r="G20" s="41"/>
      <c r="H20" s="41"/>
      <c r="I20" s="41"/>
      <c r="J20" s="41"/>
      <c r="K20" s="41"/>
    </row>
  </sheetData>
  <mergeCells count="7">
    <mergeCell ref="B2:I2"/>
    <mergeCell ref="I6:I7"/>
    <mergeCell ref="I8:I9"/>
    <mergeCell ref="C4:C5"/>
    <mergeCell ref="B4:B5"/>
    <mergeCell ref="B6:B7"/>
    <mergeCell ref="B8:B9"/>
  </mergeCells>
  <pageMargins left="0.7" right="0.7" top="0.75" bottom="0.75" header="0.3" footer="0.3"/>
  <pageSetup paperSize="9" orientation="portrait" r:id="rId1"/>
  <ignoredErrors>
    <ignoredError sqref="I10:I13 I6 I8 H6:H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obliczenia</vt:lpstr>
      <vt:lpstr>tabela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2020-06-29T07:37:10Z</dcterms:modified>
</cp:coreProperties>
</file>