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8_{576E3A0D-540A-476D-A87F-00258C410FC9}" xr6:coauthVersionLast="47" xr6:coauthVersionMax="47" xr10:uidLastSave="{00000000-0000-0000-0000-000000000000}"/>
  <bookViews>
    <workbookView xWindow="-108" yWindow="-108" windowWidth="23256" windowHeight="12600" xr2:uid="{00000000-000D-0000-FFFF-FFFF00000000}"/>
  </bookViews>
  <sheets>
    <sheet name="obliczeni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L18" i="1"/>
  <c r="N18" i="1"/>
  <c r="N17" i="1"/>
  <c r="N16" i="1"/>
  <c r="N15" i="1"/>
  <c r="N14" i="1"/>
  <c r="N13" i="1"/>
  <c r="N12" i="1"/>
  <c r="N11" i="1"/>
  <c r="P18" i="1"/>
  <c r="P17" i="1"/>
  <c r="P16" i="1"/>
  <c r="P15" i="1"/>
  <c r="P14" i="1"/>
  <c r="P13" i="1"/>
  <c r="P12" i="1"/>
  <c r="P11" i="1"/>
  <c r="K15" i="1" l="1"/>
  <c r="L15" i="1" s="1"/>
  <c r="K14" i="1"/>
  <c r="L14" i="1" s="1"/>
  <c r="K13" i="1"/>
  <c r="L13" i="1" s="1"/>
  <c r="K12" i="1"/>
  <c r="L12" i="1" s="1"/>
  <c r="K18" i="1"/>
  <c r="K17" i="1"/>
  <c r="K16" i="1"/>
  <c r="L16" i="1" s="1"/>
  <c r="K11" i="1"/>
  <c r="L11" i="1" s="1"/>
  <c r="J15" i="1" l="1"/>
  <c r="E15" i="1" s="1"/>
  <c r="F15" i="1" s="1"/>
  <c r="J14" i="1"/>
  <c r="E14" i="1" s="1"/>
  <c r="J13" i="1"/>
  <c r="E13" i="1" s="1"/>
  <c r="J12" i="1"/>
  <c r="E12" i="1" s="1"/>
  <c r="J11" i="1"/>
  <c r="E11" i="1" s="1"/>
  <c r="F13" i="1" l="1"/>
  <c r="J18" i="1"/>
  <c r="E18" i="1" s="1"/>
  <c r="F18" i="1" s="1"/>
  <c r="J17" i="1"/>
  <c r="E17" i="1" s="1"/>
  <c r="F17" i="1" s="1"/>
  <c r="J16" i="1"/>
  <c r="E16" i="1" s="1"/>
  <c r="F16" i="1" s="1"/>
  <c r="F11" i="1" l="1"/>
  <c r="F19" i="1" s="1"/>
</calcChain>
</file>

<file path=xl/sharedStrings.xml><?xml version="1.0" encoding="utf-8"?>
<sst xmlns="http://schemas.openxmlformats.org/spreadsheetml/2006/main" count="50" uniqueCount="42">
  <si>
    <t>Grupa taryfowa</t>
  </si>
  <si>
    <t>zł/kWh</t>
  </si>
  <si>
    <t>kWh</t>
  </si>
  <si>
    <t>zł</t>
  </si>
  <si>
    <t>cena paliwo gazowe</t>
  </si>
  <si>
    <t>opłata sieciowa stała</t>
  </si>
  <si>
    <t>opłata sieciowa zmienna</t>
  </si>
  <si>
    <t>roczna opłata sieciowa stała</t>
  </si>
  <si>
    <t>roczna opłata sieciowa zmienna</t>
  </si>
  <si>
    <t>roczna opłata za paliwo gazowe</t>
  </si>
  <si>
    <t>zł/m-c</t>
  </si>
  <si>
    <t>zł netto</t>
  </si>
  <si>
    <t>zł brutto</t>
  </si>
  <si>
    <t>Moc zamówiona</t>
  </si>
  <si>
    <t>Oferowana cena za paliwo gazowe</t>
  </si>
  <si>
    <t>cena oferty netto</t>
  </si>
  <si>
    <t>Cena oferty</t>
  </si>
  <si>
    <t>Zadanie</t>
  </si>
  <si>
    <t>Cena oferty dla grupy taryfowej</t>
  </si>
  <si>
    <t>Roczne zapotrzebowanie gazu</t>
  </si>
  <si>
    <t>Ilość punktów poboru</t>
  </si>
  <si>
    <t>szt.</t>
  </si>
  <si>
    <t>-</t>
  </si>
  <si>
    <t>zł netto/MWh</t>
  </si>
  <si>
    <t>W-1.1_ZA</t>
  </si>
  <si>
    <t>W-2.1_ZA</t>
  </si>
  <si>
    <t>W-3.6_ZA</t>
  </si>
  <si>
    <t>W-3.9_ZA</t>
  </si>
  <si>
    <t>W-4_ZA</t>
  </si>
  <si>
    <t>W-5.1_ZA</t>
  </si>
  <si>
    <t>W-7A.1_ZA</t>
  </si>
  <si>
    <t>W-6A.1_ZA</t>
  </si>
  <si>
    <t>suma:</t>
  </si>
  <si>
    <t>kW</t>
  </si>
  <si>
    <t>Stawki opłat stałych oraz zmiennych użyte do wyliczenia ceny oferty są zgodne z "Taryfą nr 9 dla usług dystrybucji paliw gazowych" Polskiej Spóki Gazownictwa.</t>
  </si>
  <si>
    <t>Po wstawieniu w komórki w kolumnie D oferowanej ceny za paliwo gazowe dla poszczególnych grup taryfowych, cena oferty zostanie wyliczona w kolumnie F.</t>
  </si>
  <si>
    <t xml:space="preserve">Przyjęta do obliczeń wysokość opłaty abonamentowej 0 zł. </t>
  </si>
  <si>
    <t>miesięcy</t>
  </si>
  <si>
    <t>godzin</t>
  </si>
  <si>
    <t xml:space="preserve">Przyjęty do obliczeń czas dostawy dla grup taryfowych od W-5.1_ZA: </t>
  </si>
  <si>
    <t xml:space="preserve">Przyjęty do obliczeń czas dostawy dla grup taryfowych do W-4_ZA: </t>
  </si>
  <si>
    <t>Załacznik nr 8 do SWZ - kalkulator oceny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</si>
</sst>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0.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63377788628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/>
    <xf numFmtId="0" fontId="0" fillId="2" borderId="1" xfId="0" applyFill="1" applyBorder="1" applyAlignment="1">
      <alignment horizontal="center"/>
    </xf>
    <xf numFmtId="0" fontId="0" fillId="2" borderId="0" xfId="0" applyFill="1"/>
    <xf numFmtId="0" fontId="3" fillId="2" borderId="0" xfId="0" applyFont="1" applyFill="1"/>
    <xf numFmtId="0" fontId="2" fillId="2" borderId="0" xfId="0" applyFont="1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4" fontId="5" fillId="4" borderId="1" xfId="0" applyNumberFormat="1" applyFont="1" applyFill="1" applyBorder="1" applyAlignment="1" applyProtection="1">
      <alignment horizontal="right"/>
      <protection locked="0"/>
    </xf>
    <xf numFmtId="165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165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3" borderId="1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4" fontId="4" fillId="4" borderId="1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 applyProtection="1">
      <alignment horizontal="right" vertical="center"/>
      <protection locked="0"/>
    </xf>
    <xf numFmtId="4" fontId="5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/>
    <xf numFmtId="4" fontId="5" fillId="2" borderId="1" xfId="0" applyNumberFormat="1" applyFont="1" applyFill="1" applyBorder="1"/>
    <xf numFmtId="3" fontId="0" fillId="2" borderId="0" xfId="0" applyNumberFormat="1" applyFill="1"/>
    <xf numFmtId="0" fontId="1" fillId="2" borderId="2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  <color rgb="FFFFFF99"/>
      <color rgb="FF99FF99"/>
      <color rgb="FFFF7C8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65"/>
  <sheetViews>
    <sheetView tabSelected="1" workbookViewId="0">
      <selection activeCell="H21" sqref="H21"/>
    </sheetView>
  </sheetViews>
  <sheetFormatPr defaultRowHeight="14.4" x14ac:dyDescent="0.3"/>
  <cols>
    <col min="1" max="1" width="6.109375" customWidth="1"/>
    <col min="2" max="2" width="5.5546875" customWidth="1"/>
    <col min="3" max="3" width="13.44140625" customWidth="1"/>
    <col min="4" max="4" width="15" customWidth="1"/>
    <col min="5" max="5" width="15.6640625" customWidth="1"/>
    <col min="6" max="6" width="16.88671875" customWidth="1"/>
    <col min="7" max="7" width="10" customWidth="1"/>
    <col min="8" max="8" width="17.109375" style="1" customWidth="1"/>
    <col min="9" max="9" width="12.44140625" customWidth="1"/>
    <col min="10" max="10" width="13.44140625" customWidth="1"/>
    <col min="11" max="11" width="10.5546875" customWidth="1"/>
    <col min="12" max="12" width="13.6640625" customWidth="1"/>
    <col min="13" max="13" width="10.6640625" customWidth="1"/>
    <col min="14" max="14" width="11.44140625" bestFit="1" customWidth="1"/>
    <col min="15" max="15" width="9.33203125" bestFit="1" customWidth="1"/>
    <col min="16" max="16" width="11.33203125" bestFit="1" customWidth="1"/>
  </cols>
  <sheetData>
    <row r="1" spans="1:25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 t="s">
        <v>41</v>
      </c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7.100000000000001" customHeight="1" x14ac:dyDescent="0.3">
      <c r="A2" s="3"/>
      <c r="B2" s="32" t="s">
        <v>35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"/>
      <c r="R2" s="3"/>
      <c r="S2" s="3"/>
      <c r="T2" s="3"/>
      <c r="U2" s="3"/>
      <c r="V2" s="3"/>
      <c r="W2" s="3"/>
      <c r="X2" s="3"/>
      <c r="Y2" s="3"/>
    </row>
    <row r="3" spans="1:25" ht="17.100000000000001" customHeight="1" x14ac:dyDescent="0.3">
      <c r="A3" s="3"/>
      <c r="B3" s="32" t="s">
        <v>34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"/>
      <c r="R3" s="3"/>
      <c r="S3" s="3"/>
      <c r="T3" s="3"/>
      <c r="U3" s="3"/>
      <c r="V3" s="3"/>
      <c r="W3" s="3"/>
      <c r="X3" s="3"/>
      <c r="Y3" s="3"/>
    </row>
    <row r="4" spans="1:25" ht="17.100000000000001" customHeight="1" x14ac:dyDescent="0.3">
      <c r="A4" s="3"/>
      <c r="B4" s="32" t="s">
        <v>36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24"/>
      <c r="N4" s="24"/>
      <c r="O4" s="24"/>
      <c r="P4" s="24"/>
      <c r="Q4" s="3"/>
      <c r="R4" s="3"/>
      <c r="S4" s="3"/>
      <c r="T4" s="3"/>
      <c r="U4" s="3"/>
      <c r="V4" s="3"/>
      <c r="W4" s="3"/>
      <c r="X4" s="3"/>
      <c r="Y4" s="3"/>
    </row>
    <row r="5" spans="1:25" ht="17.100000000000001" customHeight="1" x14ac:dyDescent="0.3">
      <c r="A5" s="3"/>
      <c r="B5" s="32" t="s">
        <v>40</v>
      </c>
      <c r="C5" s="32"/>
      <c r="D5" s="32"/>
      <c r="E5" s="32"/>
      <c r="F5" s="32"/>
      <c r="G5" s="24">
        <v>12</v>
      </c>
      <c r="H5" s="24" t="s">
        <v>37</v>
      </c>
      <c r="I5" s="24"/>
      <c r="J5" s="24"/>
      <c r="K5" s="24"/>
      <c r="L5" s="24"/>
      <c r="M5" s="24"/>
      <c r="N5" s="24"/>
      <c r="O5" s="24"/>
      <c r="P5" s="24"/>
      <c r="Q5" s="3"/>
      <c r="R5" s="3"/>
      <c r="S5" s="3"/>
      <c r="T5" s="3"/>
      <c r="U5" s="3"/>
      <c r="V5" s="3"/>
      <c r="W5" s="3"/>
      <c r="X5" s="3"/>
      <c r="Y5" s="3"/>
    </row>
    <row r="6" spans="1:25" ht="17.100000000000001" customHeight="1" x14ac:dyDescent="0.3">
      <c r="A6" s="3"/>
      <c r="B6" s="32" t="s">
        <v>39</v>
      </c>
      <c r="C6" s="32"/>
      <c r="D6" s="32"/>
      <c r="E6" s="32"/>
      <c r="F6" s="32"/>
      <c r="G6" s="24">
        <v>8760</v>
      </c>
      <c r="H6" s="24" t="s">
        <v>38</v>
      </c>
      <c r="I6" s="24"/>
      <c r="J6" s="24"/>
      <c r="K6" s="24"/>
      <c r="L6" s="24"/>
      <c r="M6" s="24"/>
      <c r="N6" s="24"/>
      <c r="O6" s="24"/>
      <c r="P6" s="24"/>
      <c r="Q6" s="3"/>
      <c r="R6" s="3"/>
      <c r="S6" s="3"/>
      <c r="T6" s="3"/>
      <c r="U6" s="3"/>
      <c r="V6" s="3"/>
      <c r="W6" s="3"/>
      <c r="X6" s="3"/>
      <c r="Y6" s="3"/>
    </row>
    <row r="7" spans="1:25" ht="17.100000000000001" customHeight="1" x14ac:dyDescent="0.3">
      <c r="A7" s="3"/>
      <c r="B7" s="23"/>
      <c r="C7" s="23"/>
      <c r="D7" s="23"/>
      <c r="E7" s="23"/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3"/>
      <c r="R7" s="3"/>
      <c r="S7" s="3"/>
      <c r="T7" s="3"/>
      <c r="U7" s="3"/>
      <c r="V7" s="3"/>
      <c r="W7" s="3"/>
      <c r="X7" s="3"/>
      <c r="Y7" s="3"/>
    </row>
    <row r="8" spans="1:25" ht="17.100000000000001" customHeigh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66" customHeight="1" x14ac:dyDescent="0.3">
      <c r="A9" s="3"/>
      <c r="B9" s="35" t="s">
        <v>17</v>
      </c>
      <c r="C9" s="36" t="s">
        <v>0</v>
      </c>
      <c r="D9" s="16" t="s">
        <v>14</v>
      </c>
      <c r="E9" s="8" t="s">
        <v>18</v>
      </c>
      <c r="F9" s="13" t="s">
        <v>16</v>
      </c>
      <c r="G9" s="8" t="s">
        <v>20</v>
      </c>
      <c r="H9" s="8" t="s">
        <v>19</v>
      </c>
      <c r="I9" s="8" t="s">
        <v>13</v>
      </c>
      <c r="J9" s="6" t="s">
        <v>15</v>
      </c>
      <c r="K9" s="6" t="s">
        <v>4</v>
      </c>
      <c r="L9" s="7" t="s">
        <v>9</v>
      </c>
      <c r="M9" s="7" t="s">
        <v>5</v>
      </c>
      <c r="N9" s="7" t="s">
        <v>7</v>
      </c>
      <c r="O9" s="7" t="s">
        <v>6</v>
      </c>
      <c r="P9" s="7" t="s">
        <v>8</v>
      </c>
      <c r="Q9" s="3"/>
      <c r="R9" s="3"/>
      <c r="S9" s="3"/>
      <c r="T9" s="3"/>
      <c r="U9" s="3"/>
      <c r="V9" s="3"/>
      <c r="W9" s="3"/>
      <c r="X9" s="3"/>
      <c r="Y9" s="3"/>
    </row>
    <row r="10" spans="1:25" ht="17.100000000000001" customHeight="1" x14ac:dyDescent="0.3">
      <c r="A10" s="3"/>
      <c r="B10" s="35"/>
      <c r="C10" s="36"/>
      <c r="D10" s="17" t="s">
        <v>23</v>
      </c>
      <c r="E10" s="12" t="s">
        <v>12</v>
      </c>
      <c r="F10" s="14" t="s">
        <v>12</v>
      </c>
      <c r="G10" s="8" t="s">
        <v>21</v>
      </c>
      <c r="H10" s="8" t="s">
        <v>2</v>
      </c>
      <c r="I10" s="8" t="s">
        <v>33</v>
      </c>
      <c r="J10" s="2" t="s">
        <v>11</v>
      </c>
      <c r="K10" s="2" t="s">
        <v>1</v>
      </c>
      <c r="L10" s="2" t="s">
        <v>3</v>
      </c>
      <c r="M10" s="2" t="s">
        <v>10</v>
      </c>
      <c r="N10" s="2" t="s">
        <v>3</v>
      </c>
      <c r="O10" s="2" t="s">
        <v>1</v>
      </c>
      <c r="P10" s="2" t="s">
        <v>3</v>
      </c>
      <c r="Q10" s="3"/>
      <c r="R10" s="3"/>
      <c r="S10" s="3"/>
      <c r="T10" s="3"/>
      <c r="U10" s="3"/>
      <c r="V10" s="3"/>
      <c r="W10" s="3"/>
      <c r="X10" s="3"/>
      <c r="Y10" s="3"/>
    </row>
    <row r="11" spans="1:25" ht="17.100000000000001" customHeight="1" x14ac:dyDescent="0.3">
      <c r="A11" s="3"/>
      <c r="B11" s="33">
        <v>1</v>
      </c>
      <c r="C11" s="9" t="s">
        <v>24</v>
      </c>
      <c r="D11" s="18">
        <v>79.2</v>
      </c>
      <c r="E11" s="25">
        <f t="shared" ref="E11:E18" si="0">ROUND(J11*1.23,2)</f>
        <v>1370.64</v>
      </c>
      <c r="F11" s="34">
        <f>E11+E12</f>
        <v>12655.029999999999</v>
      </c>
      <c r="G11" s="9">
        <v>5</v>
      </c>
      <c r="H11" s="11">
        <v>6653</v>
      </c>
      <c r="I11" s="10" t="s">
        <v>22</v>
      </c>
      <c r="J11" s="26">
        <f t="shared" ref="J11:J18" si="1">L11+N11+P11</f>
        <v>1114.3399999999999</v>
      </c>
      <c r="K11" s="27">
        <f t="shared" ref="K11:K18" si="2">D11/1000</f>
        <v>7.9200000000000007E-2</v>
      </c>
      <c r="L11" s="28">
        <f t="shared" ref="L11:L18" si="3">ROUND(K11*H11,2)</f>
        <v>526.91999999999996</v>
      </c>
      <c r="M11" s="27">
        <v>3.97</v>
      </c>
      <c r="N11" s="28">
        <f>ROUND(M11*G5*G11,2)</f>
        <v>238.2</v>
      </c>
      <c r="O11" s="27">
        <v>5.2490000000000002E-2</v>
      </c>
      <c r="P11" s="28">
        <f t="shared" ref="P11:P18" si="4">ROUND(O11*H11,2)</f>
        <v>349.22</v>
      </c>
      <c r="Q11" s="3"/>
      <c r="R11" s="3"/>
      <c r="S11" s="3"/>
      <c r="T11" s="3"/>
      <c r="U11" s="3"/>
      <c r="V11" s="3"/>
      <c r="W11" s="3"/>
      <c r="X11" s="3"/>
      <c r="Y11" s="3"/>
    </row>
    <row r="12" spans="1:25" ht="17.100000000000001" customHeight="1" x14ac:dyDescent="0.3">
      <c r="A12" s="3"/>
      <c r="B12" s="33"/>
      <c r="C12" s="9" t="s">
        <v>25</v>
      </c>
      <c r="D12" s="18">
        <v>79.2</v>
      </c>
      <c r="E12" s="25">
        <f t="shared" si="0"/>
        <v>11284.39</v>
      </c>
      <c r="F12" s="34"/>
      <c r="G12" s="9">
        <v>7</v>
      </c>
      <c r="H12" s="11">
        <v>70190</v>
      </c>
      <c r="I12" s="10" t="s">
        <v>22</v>
      </c>
      <c r="J12" s="26">
        <f t="shared" si="1"/>
        <v>9174.2999999999993</v>
      </c>
      <c r="K12" s="27">
        <f t="shared" si="2"/>
        <v>7.9200000000000007E-2</v>
      </c>
      <c r="L12" s="28">
        <f t="shared" si="3"/>
        <v>5559.05</v>
      </c>
      <c r="M12" s="27">
        <v>8.42</v>
      </c>
      <c r="N12" s="28">
        <f>ROUND(M12*G5*G12,2)</f>
        <v>707.28</v>
      </c>
      <c r="O12" s="27">
        <v>4.1430000000000002E-2</v>
      </c>
      <c r="P12" s="28">
        <f t="shared" si="4"/>
        <v>2907.97</v>
      </c>
      <c r="Q12" s="3"/>
      <c r="R12" s="3"/>
      <c r="S12" s="3"/>
      <c r="T12" s="3"/>
      <c r="U12" s="3"/>
      <c r="V12" s="3"/>
      <c r="W12" s="3"/>
      <c r="X12" s="3"/>
      <c r="Y12" s="3"/>
    </row>
    <row r="13" spans="1:25" ht="17.100000000000001" customHeight="1" x14ac:dyDescent="0.3">
      <c r="A13" s="3"/>
      <c r="B13" s="33">
        <v>2</v>
      </c>
      <c r="C13" s="9" t="s">
        <v>26</v>
      </c>
      <c r="D13" s="18">
        <v>75</v>
      </c>
      <c r="E13" s="25">
        <f t="shared" si="0"/>
        <v>266877.77</v>
      </c>
      <c r="F13" s="34">
        <f>E13+E14</f>
        <v>282955.89</v>
      </c>
      <c r="G13" s="9">
        <v>41</v>
      </c>
      <c r="H13" s="11">
        <v>1835814</v>
      </c>
      <c r="I13" s="10" t="s">
        <v>22</v>
      </c>
      <c r="J13" s="26">
        <f t="shared" si="1"/>
        <v>216973.8</v>
      </c>
      <c r="K13" s="27">
        <f t="shared" si="2"/>
        <v>7.4999999999999997E-2</v>
      </c>
      <c r="L13" s="28">
        <f t="shared" si="3"/>
        <v>137686.04999999999</v>
      </c>
      <c r="M13" s="27">
        <v>22.05</v>
      </c>
      <c r="N13" s="28">
        <f>ROUND(M13*G5*G13,2)</f>
        <v>10848.6</v>
      </c>
      <c r="O13" s="27">
        <v>3.7280000000000001E-2</v>
      </c>
      <c r="P13" s="28">
        <f t="shared" si="4"/>
        <v>68439.149999999994</v>
      </c>
      <c r="Q13" s="3"/>
      <c r="R13" s="3"/>
      <c r="S13" s="3"/>
      <c r="T13" s="3"/>
      <c r="U13" s="3"/>
      <c r="V13" s="3"/>
      <c r="W13" s="3"/>
      <c r="X13" s="3"/>
      <c r="Y13" s="3"/>
    </row>
    <row r="14" spans="1:25" ht="17.100000000000001" customHeight="1" x14ac:dyDescent="0.3">
      <c r="A14" s="3"/>
      <c r="B14" s="33"/>
      <c r="C14" s="9" t="s">
        <v>27</v>
      </c>
      <c r="D14" s="18">
        <v>75</v>
      </c>
      <c r="E14" s="25">
        <f t="shared" si="0"/>
        <v>16078.12</v>
      </c>
      <c r="F14" s="34"/>
      <c r="G14" s="9">
        <v>3</v>
      </c>
      <c r="H14" s="11">
        <v>108741</v>
      </c>
      <c r="I14" s="10" t="s">
        <v>22</v>
      </c>
      <c r="J14" s="26">
        <f t="shared" si="1"/>
        <v>13071.640000000001</v>
      </c>
      <c r="K14" s="27">
        <f t="shared" si="2"/>
        <v>7.4999999999999997E-2</v>
      </c>
      <c r="L14" s="28">
        <f t="shared" si="3"/>
        <v>8155.58</v>
      </c>
      <c r="M14" s="27">
        <v>23.95</v>
      </c>
      <c r="N14" s="28">
        <f>ROUND(M14*G5*G14,2)</f>
        <v>862.2</v>
      </c>
      <c r="O14" s="27">
        <v>3.7280000000000001E-2</v>
      </c>
      <c r="P14" s="28">
        <f t="shared" si="4"/>
        <v>4053.86</v>
      </c>
      <c r="Q14" s="3"/>
      <c r="R14" s="3"/>
      <c r="S14" s="3"/>
      <c r="T14" s="3"/>
      <c r="U14" s="3"/>
      <c r="V14" s="3"/>
      <c r="W14" s="3"/>
      <c r="X14" s="3"/>
      <c r="Y14" s="3"/>
    </row>
    <row r="15" spans="1:25" ht="17.100000000000001" customHeight="1" x14ac:dyDescent="0.3">
      <c r="A15" s="3"/>
      <c r="B15" s="9">
        <v>3</v>
      </c>
      <c r="C15" s="9" t="s">
        <v>28</v>
      </c>
      <c r="D15" s="19">
        <v>72.58</v>
      </c>
      <c r="E15" s="25">
        <f t="shared" si="0"/>
        <v>399818.87</v>
      </c>
      <c r="F15" s="15">
        <f>E15</f>
        <v>399818.87</v>
      </c>
      <c r="G15" s="9">
        <v>15</v>
      </c>
      <c r="H15" s="11">
        <v>2830261</v>
      </c>
      <c r="I15" s="10" t="s">
        <v>22</v>
      </c>
      <c r="J15" s="26">
        <f t="shared" si="1"/>
        <v>325055.99</v>
      </c>
      <c r="K15" s="27">
        <f t="shared" si="2"/>
        <v>7.2579999999999992E-2</v>
      </c>
      <c r="L15" s="28">
        <f t="shared" si="3"/>
        <v>205420.34</v>
      </c>
      <c r="M15" s="27">
        <v>155.51</v>
      </c>
      <c r="N15" s="28">
        <f>ROUND(M15*G5*G15,2)</f>
        <v>27991.8</v>
      </c>
      <c r="O15" s="27">
        <v>3.2379999999999999E-2</v>
      </c>
      <c r="P15" s="28">
        <f t="shared" si="4"/>
        <v>91643.85</v>
      </c>
      <c r="Q15" s="3"/>
      <c r="R15" s="3"/>
      <c r="S15" s="3"/>
      <c r="T15" s="3"/>
      <c r="U15" s="3"/>
      <c r="V15" s="3"/>
      <c r="W15" s="3"/>
      <c r="X15" s="3"/>
      <c r="Y15" s="3"/>
    </row>
    <row r="16" spans="1:25" ht="17.100000000000001" customHeight="1" x14ac:dyDescent="0.3">
      <c r="A16" s="3"/>
      <c r="B16" s="9">
        <v>4</v>
      </c>
      <c r="C16" s="9" t="s">
        <v>29</v>
      </c>
      <c r="D16" s="19">
        <v>74.31</v>
      </c>
      <c r="E16" s="25">
        <f t="shared" si="0"/>
        <v>869459.24</v>
      </c>
      <c r="F16" s="15">
        <f>E16</f>
        <v>869459.24</v>
      </c>
      <c r="G16" s="9">
        <v>14</v>
      </c>
      <c r="H16" s="11">
        <v>5760503</v>
      </c>
      <c r="I16" s="11">
        <v>3634</v>
      </c>
      <c r="J16" s="26">
        <f t="shared" si="1"/>
        <v>706877.43</v>
      </c>
      <c r="K16" s="27">
        <f t="shared" si="2"/>
        <v>7.4310000000000001E-2</v>
      </c>
      <c r="L16" s="28">
        <f t="shared" si="3"/>
        <v>428062.98</v>
      </c>
      <c r="M16" s="27">
        <v>5.7600000000000004E-3</v>
      </c>
      <c r="N16" s="28">
        <f>ROUND(M16*G6*I16,2)</f>
        <v>183362.92</v>
      </c>
      <c r="O16" s="27">
        <v>1.6570000000000001E-2</v>
      </c>
      <c r="P16" s="28">
        <f t="shared" si="4"/>
        <v>95451.53</v>
      </c>
      <c r="Q16" s="3"/>
      <c r="R16" s="3"/>
      <c r="S16" s="3"/>
      <c r="T16" s="3"/>
      <c r="U16" s="3"/>
      <c r="V16" s="3"/>
      <c r="W16" s="3"/>
      <c r="X16" s="3"/>
      <c r="Y16" s="3"/>
    </row>
    <row r="17" spans="1:25" ht="17.100000000000001" customHeight="1" x14ac:dyDescent="0.3">
      <c r="A17" s="3"/>
      <c r="B17" s="9">
        <v>5</v>
      </c>
      <c r="C17" s="9" t="s">
        <v>31</v>
      </c>
      <c r="D17" s="19">
        <v>71.959999999999994</v>
      </c>
      <c r="E17" s="25">
        <f t="shared" si="0"/>
        <v>1502453.72</v>
      </c>
      <c r="F17" s="15">
        <f>E17</f>
        <v>1502453.72</v>
      </c>
      <c r="G17" s="9">
        <v>4</v>
      </c>
      <c r="H17" s="11">
        <v>10789816</v>
      </c>
      <c r="I17" s="11">
        <v>5615</v>
      </c>
      <c r="J17" s="26">
        <f t="shared" si="1"/>
        <v>1221507.0900000001</v>
      </c>
      <c r="K17" s="27">
        <f t="shared" si="2"/>
        <v>7.1959999999999996E-2</v>
      </c>
      <c r="L17" s="28">
        <f>ROUND(K17*H17,2)</f>
        <v>776435.16</v>
      </c>
      <c r="M17" s="27">
        <v>5.4400000000000004E-3</v>
      </c>
      <c r="N17" s="28">
        <f>ROUND(M17*G6*I17,2)</f>
        <v>267579.46000000002</v>
      </c>
      <c r="O17" s="27">
        <v>1.6449999999999999E-2</v>
      </c>
      <c r="P17" s="28">
        <f t="shared" si="4"/>
        <v>177492.47</v>
      </c>
      <c r="Q17" s="3"/>
      <c r="R17" s="3"/>
      <c r="S17" s="3"/>
      <c r="T17" s="3"/>
      <c r="U17" s="3"/>
      <c r="V17" s="3"/>
      <c r="W17" s="3"/>
      <c r="X17" s="3"/>
      <c r="Y17" s="3"/>
    </row>
    <row r="18" spans="1:25" ht="17.100000000000001" customHeight="1" x14ac:dyDescent="0.3">
      <c r="A18" s="3"/>
      <c r="B18" s="9">
        <v>6</v>
      </c>
      <c r="C18" s="9" t="s">
        <v>30</v>
      </c>
      <c r="D18" s="19">
        <v>74.36</v>
      </c>
      <c r="E18" s="25">
        <f t="shared" si="0"/>
        <v>3348465.64</v>
      </c>
      <c r="F18" s="15">
        <f>E18</f>
        <v>3348465.64</v>
      </c>
      <c r="G18" s="9">
        <v>1</v>
      </c>
      <c r="H18" s="11">
        <v>25087200</v>
      </c>
      <c r="I18" s="11">
        <v>10972</v>
      </c>
      <c r="J18" s="26">
        <f t="shared" si="1"/>
        <v>2722329.79</v>
      </c>
      <c r="K18" s="27">
        <f t="shared" si="2"/>
        <v>7.4359999999999996E-2</v>
      </c>
      <c r="L18" s="28">
        <f t="shared" si="3"/>
        <v>1865484.19</v>
      </c>
      <c r="M18" s="27">
        <v>4.8900000000000002E-3</v>
      </c>
      <c r="N18" s="28">
        <f>ROUND(M18*G6*I18,2)</f>
        <v>470000.98</v>
      </c>
      <c r="O18" s="27">
        <v>1.542E-2</v>
      </c>
      <c r="P18" s="28">
        <f t="shared" si="4"/>
        <v>386844.62</v>
      </c>
      <c r="Q18" s="3"/>
      <c r="R18" s="3"/>
      <c r="S18" s="3"/>
      <c r="T18" s="3"/>
      <c r="U18" s="3"/>
      <c r="V18" s="3"/>
      <c r="W18" s="3"/>
      <c r="X18" s="3"/>
      <c r="Y18" s="3"/>
    </row>
    <row r="19" spans="1:25" ht="17.100000000000001" customHeight="1" x14ac:dyDescent="0.3">
      <c r="A19" s="3"/>
      <c r="B19" s="3"/>
      <c r="C19" s="3"/>
      <c r="D19" s="3"/>
      <c r="E19" s="21" t="s">
        <v>32</v>
      </c>
      <c r="F19" s="22">
        <f>SUM(F11:F18)</f>
        <v>6415808.3900000006</v>
      </c>
      <c r="G19" s="3"/>
      <c r="H19" s="29"/>
      <c r="I19" s="3"/>
      <c r="J19" s="30"/>
      <c r="K19" s="30"/>
      <c r="L19" s="30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7.100000000000001" customHeight="1" x14ac:dyDescent="0.3">
      <c r="A20" s="3"/>
      <c r="B20" s="3"/>
      <c r="C20" s="3"/>
      <c r="D20" s="5"/>
      <c r="E20" s="5"/>
      <c r="F20" s="3"/>
      <c r="G20" s="3"/>
      <c r="H20" s="4"/>
      <c r="I20" s="3"/>
      <c r="J20" s="31"/>
      <c r="K20" s="31"/>
      <c r="L20" s="31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7.100000000000001" customHeight="1" x14ac:dyDescent="0.3">
      <c r="A21" s="3"/>
      <c r="B21" s="3"/>
      <c r="C21" s="3"/>
      <c r="D21" s="20"/>
      <c r="E21" s="20"/>
      <c r="F21" s="3"/>
      <c r="G21" s="3"/>
      <c r="H21" s="4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x14ac:dyDescent="0.3">
      <c r="A22" s="3"/>
      <c r="B22" s="3"/>
      <c r="C22" s="3"/>
      <c r="D22" s="20"/>
      <c r="E22" s="20"/>
      <c r="F22" s="3"/>
      <c r="G22" s="3"/>
      <c r="H22" s="4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5" customHeight="1" x14ac:dyDescent="0.3">
      <c r="A23" s="3"/>
      <c r="B23" s="3"/>
      <c r="C23" s="3"/>
      <c r="D23" s="20"/>
      <c r="E23" s="20"/>
      <c r="F23" s="3"/>
      <c r="G23" s="3"/>
      <c r="H23" s="4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" customHeight="1" x14ac:dyDescent="0.3">
      <c r="A24" s="3"/>
      <c r="B24" s="3"/>
      <c r="C24" s="3"/>
      <c r="D24" s="3"/>
      <c r="E24" s="3"/>
      <c r="F24" s="3"/>
      <c r="G24" s="3"/>
      <c r="H24" s="4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5" customHeight="1" x14ac:dyDescent="0.3">
      <c r="A25" s="3"/>
      <c r="B25" s="3"/>
      <c r="C25" s="3"/>
      <c r="D25" s="3"/>
      <c r="E25" s="3"/>
      <c r="F25" s="3"/>
      <c r="G25" s="3"/>
      <c r="H25" s="4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5" customHeight="1" x14ac:dyDescent="0.3">
      <c r="A26" s="3"/>
      <c r="B26" s="3"/>
      <c r="C26" s="3"/>
      <c r="D26" s="3"/>
      <c r="E26" s="3"/>
      <c r="F26" s="3"/>
      <c r="G26" s="3"/>
      <c r="H26" s="4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5" customHeight="1" x14ac:dyDescent="0.3">
      <c r="A27" s="3"/>
      <c r="B27" s="3"/>
      <c r="C27" s="3"/>
      <c r="D27" s="3"/>
      <c r="E27" s="3"/>
      <c r="F27" s="3"/>
      <c r="G27" s="3"/>
      <c r="H27" s="4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" customHeight="1" x14ac:dyDescent="0.3">
      <c r="A28" s="3"/>
      <c r="B28" s="3"/>
      <c r="C28" s="3"/>
      <c r="D28" s="3"/>
      <c r="E28" s="3"/>
      <c r="F28" s="3"/>
      <c r="G28" s="3"/>
      <c r="H28" s="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" customHeight="1" x14ac:dyDescent="0.3">
      <c r="A29" s="3"/>
      <c r="B29" s="3"/>
      <c r="C29" s="3"/>
      <c r="D29" s="3"/>
      <c r="E29" s="3"/>
      <c r="F29" s="3"/>
      <c r="G29" s="3"/>
      <c r="H29" s="4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" customHeight="1" x14ac:dyDescent="0.3">
      <c r="A30" s="3"/>
      <c r="B30" s="3"/>
      <c r="C30" s="3"/>
      <c r="D30" s="3"/>
      <c r="E30" s="3"/>
      <c r="F30" s="3"/>
      <c r="G30" s="3"/>
      <c r="H30" s="4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5" customHeight="1" x14ac:dyDescent="0.3">
      <c r="A31" s="3"/>
      <c r="B31" s="3"/>
      <c r="C31" s="3"/>
      <c r="D31" s="3"/>
      <c r="E31" s="3"/>
      <c r="F31" s="3"/>
      <c r="G31" s="3"/>
      <c r="H31" s="4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5" customHeight="1" x14ac:dyDescent="0.3">
      <c r="A32" s="3"/>
      <c r="B32" s="3"/>
      <c r="C32" s="3"/>
      <c r="D32" s="3"/>
      <c r="E32" s="3"/>
      <c r="F32" s="3"/>
      <c r="G32" s="3"/>
      <c r="H32" s="4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5" customHeight="1" x14ac:dyDescent="0.3">
      <c r="A33" s="3"/>
      <c r="B33" s="3"/>
      <c r="C33" s="3"/>
      <c r="D33" s="3"/>
      <c r="E33" s="3"/>
      <c r="F33" s="3"/>
      <c r="G33" s="3"/>
      <c r="H33" s="4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5" customHeight="1" x14ac:dyDescent="0.3">
      <c r="A34" s="3"/>
      <c r="B34" s="3"/>
      <c r="C34" s="3"/>
      <c r="D34" s="3"/>
      <c r="E34" s="3"/>
      <c r="F34" s="3"/>
      <c r="G34" s="3"/>
      <c r="H34" s="4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5" customHeight="1" x14ac:dyDescent="0.3">
      <c r="A35" s="3"/>
      <c r="B35" s="3"/>
      <c r="C35" s="3"/>
      <c r="D35" s="3"/>
      <c r="E35" s="3"/>
      <c r="F35" s="3"/>
      <c r="G35" s="3"/>
      <c r="H35" s="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5" customHeight="1" x14ac:dyDescent="0.3">
      <c r="A36" s="3"/>
      <c r="B36" s="3"/>
      <c r="C36" s="3"/>
      <c r="D36" s="3"/>
      <c r="E36" s="3"/>
      <c r="F36" s="3"/>
      <c r="G36" s="3"/>
      <c r="H36" s="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5" customHeight="1" x14ac:dyDescent="0.3">
      <c r="A37" s="3"/>
      <c r="B37" s="3"/>
      <c r="C37" s="3"/>
      <c r="D37" s="3"/>
      <c r="E37" s="3"/>
      <c r="F37" s="3"/>
      <c r="G37" s="3"/>
      <c r="H37" s="4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5" customHeight="1" x14ac:dyDescent="0.3">
      <c r="A38" s="3"/>
      <c r="B38" s="3"/>
      <c r="C38" s="3"/>
      <c r="D38" s="3"/>
      <c r="E38" s="3"/>
      <c r="F38" s="3"/>
      <c r="G38" s="3"/>
      <c r="H38" s="4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5" customHeight="1" x14ac:dyDescent="0.3">
      <c r="A39" s="3"/>
      <c r="B39" s="3"/>
      <c r="C39" s="3"/>
      <c r="D39" s="3"/>
      <c r="E39" s="3"/>
      <c r="F39" s="3"/>
      <c r="G39" s="3"/>
      <c r="H39" s="4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5" customHeight="1" x14ac:dyDescent="0.3">
      <c r="A40" s="3"/>
      <c r="B40" s="3"/>
      <c r="C40" s="3"/>
      <c r="D40" s="3"/>
      <c r="E40" s="3"/>
      <c r="F40" s="3"/>
      <c r="G40" s="3"/>
      <c r="H40" s="4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" customHeight="1" x14ac:dyDescent="0.3">
      <c r="A41" s="3"/>
      <c r="B41" s="3"/>
      <c r="C41" s="3"/>
      <c r="D41" s="3"/>
      <c r="E41" s="3"/>
      <c r="F41" s="3"/>
      <c r="G41" s="3"/>
      <c r="H41" s="4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5" customHeight="1" x14ac:dyDescent="0.3">
      <c r="A42" s="3"/>
      <c r="B42" s="3"/>
      <c r="C42" s="3"/>
      <c r="D42" s="3"/>
      <c r="E42" s="3"/>
      <c r="F42" s="3"/>
      <c r="G42" s="3"/>
      <c r="H42" s="4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5" customHeight="1" x14ac:dyDescent="0.3">
      <c r="A43" s="3"/>
      <c r="B43" s="3"/>
      <c r="C43" s="3"/>
      <c r="D43" s="3"/>
      <c r="E43" s="3"/>
      <c r="F43" s="3"/>
      <c r="G43" s="3"/>
      <c r="H43" s="4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5" customHeight="1" x14ac:dyDescent="0.3">
      <c r="A44" s="3"/>
      <c r="B44" s="3"/>
      <c r="C44" s="3"/>
      <c r="D44" s="3"/>
      <c r="E44" s="3"/>
      <c r="F44" s="3"/>
      <c r="G44" s="3"/>
      <c r="H44" s="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5" customHeight="1" x14ac:dyDescent="0.3">
      <c r="A45" s="3"/>
      <c r="B45" s="3"/>
      <c r="C45" s="3"/>
      <c r="D45" s="3"/>
      <c r="E45" s="3"/>
      <c r="F45" s="3"/>
      <c r="G45" s="3"/>
      <c r="H45" s="4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5" customHeight="1" x14ac:dyDescent="0.3">
      <c r="A46" s="3"/>
      <c r="B46" s="3"/>
      <c r="C46" s="3"/>
      <c r="D46" s="3"/>
      <c r="E46" s="3"/>
      <c r="F46" s="3"/>
      <c r="G46" s="3"/>
      <c r="H46" s="4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5" customHeight="1" x14ac:dyDescent="0.3">
      <c r="A47" s="3"/>
      <c r="B47" s="3"/>
      <c r="C47" s="3"/>
      <c r="D47" s="3"/>
      <c r="E47" s="3"/>
      <c r="F47" s="3"/>
      <c r="G47" s="3"/>
      <c r="H47" s="4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5" customHeight="1" x14ac:dyDescent="0.3">
      <c r="A48" s="3"/>
      <c r="B48" s="3"/>
      <c r="C48" s="3"/>
      <c r="D48" s="3"/>
      <c r="E48" s="3"/>
      <c r="F48" s="3"/>
      <c r="G48" s="3"/>
      <c r="H48" s="4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5" customHeight="1" x14ac:dyDescent="0.3">
      <c r="A49" s="3"/>
      <c r="B49" s="3"/>
      <c r="C49" s="3"/>
      <c r="D49" s="3"/>
      <c r="E49" s="3"/>
      <c r="F49" s="3"/>
      <c r="G49" s="3"/>
      <c r="H49" s="4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5" customHeight="1" x14ac:dyDescent="0.3"/>
    <row r="51" spans="1:25" ht="15" customHeight="1" x14ac:dyDescent="0.3"/>
    <row r="52" spans="1:25" ht="15" customHeight="1" x14ac:dyDescent="0.3"/>
    <row r="53" spans="1:25" ht="15" customHeight="1" x14ac:dyDescent="0.3"/>
    <row r="54" spans="1:25" ht="15" customHeight="1" x14ac:dyDescent="0.3"/>
    <row r="55" spans="1:25" ht="15" customHeight="1" x14ac:dyDescent="0.3"/>
    <row r="56" spans="1:25" ht="15" customHeight="1" x14ac:dyDescent="0.3"/>
    <row r="57" spans="1:25" ht="15" customHeight="1" x14ac:dyDescent="0.3"/>
    <row r="58" spans="1:25" ht="15" customHeight="1" x14ac:dyDescent="0.3"/>
    <row r="59" spans="1:25" ht="15" customHeight="1" x14ac:dyDescent="0.3"/>
    <row r="60" spans="1:25" ht="15" customHeight="1" x14ac:dyDescent="0.3"/>
    <row r="61" spans="1:25" ht="15" customHeight="1" x14ac:dyDescent="0.3"/>
    <row r="62" spans="1:25" ht="15" customHeight="1" x14ac:dyDescent="0.3"/>
    <row r="63" spans="1:25" ht="15" customHeight="1" x14ac:dyDescent="0.3"/>
    <row r="64" spans="1:25" ht="15" customHeight="1" x14ac:dyDescent="0.3"/>
    <row r="65" ht="15" customHeight="1" x14ac:dyDescent="0.3"/>
  </sheetData>
  <mergeCells count="13">
    <mergeCell ref="J19:L19"/>
    <mergeCell ref="J20:L20"/>
    <mergeCell ref="B2:P2"/>
    <mergeCell ref="B3:P3"/>
    <mergeCell ref="B4:L4"/>
    <mergeCell ref="B5:F5"/>
    <mergeCell ref="B6:F6"/>
    <mergeCell ref="B13:B14"/>
    <mergeCell ref="F13:F14"/>
    <mergeCell ref="B9:B10"/>
    <mergeCell ref="C9:C10"/>
    <mergeCell ref="B11:B12"/>
    <mergeCell ref="F11:F12"/>
  </mergeCells>
  <pageMargins left="0.70866141732283472" right="0.70866141732283472" top="0.55118110236220474" bottom="0.55118110236220474" header="0.31496062992125984" footer="0.31496062992125984"/>
  <pageSetup paperSize="9" scale="48" fitToHeight="0" orientation="landscape" r:id="rId1"/>
  <ignoredErrors>
    <ignoredError sqref="F11:F12 F14 E11:E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obliczenia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2021-07-07T09:00:03Z</dcterms:modified>
</cp:coreProperties>
</file>